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mc:AlternateContent xmlns:mc="http://schemas.openxmlformats.org/markup-compatibility/2006">
    <mc:Choice Requires="x15">
      <x15ac:absPath xmlns:x15ac="http://schemas.microsoft.com/office/spreadsheetml/2010/11/ac" url="C:\Users\MarcoSnijder\Dropbox\Bestanden Marco\VWG archief\"/>
    </mc:Choice>
  </mc:AlternateContent>
  <xr:revisionPtr revIDLastSave="0" documentId="13_ncr:1_{89624838-9980-4CC2-9FFC-011F5D99E1CC}" xr6:coauthVersionLast="47" xr6:coauthVersionMax="47" xr10:uidLastSave="{00000000-0000-0000-0000-000000000000}"/>
  <workbookProtection workbookAlgorithmName="SHA-512" workbookHashValue="qY16vlsMt9X2KelSmv7+W2ysa1Yxxef+9NPl+kK2fpfYQePpDvPf6sh9wgxXdpaqgjRqgW3fGQXMZFcCFsQOkw==" workbookSaltValue="nEEo0/WR27AEio3HUVW45w==" workbookSpinCount="100000" lockStructure="1"/>
  <bookViews>
    <workbookView xWindow="-19320" yWindow="645" windowWidth="19440" windowHeight="14880" xr2:uid="{00000000-000D-0000-FFFF-FFFF00000000}"/>
  </bookViews>
  <sheets>
    <sheet name="voorwaarden_reservering" sheetId="1" r:id="rId1"/>
  </sheets>
  <definedNames>
    <definedName name="_xlnm.Print_Area" localSheetId="0">voorwaarden_reservering!$A$2:$K$93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6" i="1" l="1"/>
  <c r="F67" i="1"/>
  <c r="G42" i="1"/>
  <c r="E44" i="1"/>
  <c r="I59" i="1"/>
  <c r="I57" i="1" l="1"/>
  <c r="G67" i="1"/>
  <c r="I55" i="1"/>
  <c r="I56" i="1"/>
  <c r="G66" i="1"/>
  <c r="I76" i="1"/>
  <c r="I74" i="1"/>
  <c r="I75" i="1"/>
  <c r="I77" i="1"/>
  <c r="I54" i="1"/>
  <c r="I60" i="1"/>
  <c r="I58" i="1"/>
  <c r="C64" i="1"/>
  <c r="I47" i="1"/>
  <c r="I62" i="1"/>
  <c r="I73" i="1"/>
  <c r="I71" i="1"/>
  <c r="I70" i="1"/>
  <c r="I69" i="1"/>
  <c r="I72" i="1"/>
  <c r="I68" i="1"/>
  <c r="I48" i="1"/>
  <c r="I49" i="1"/>
  <c r="I50" i="1"/>
  <c r="I51" i="1"/>
  <c r="I52" i="1"/>
  <c r="I53" i="1"/>
  <c r="I61" i="1"/>
  <c r="C43" i="1"/>
  <c r="E43" i="1"/>
  <c r="C44" i="1" s="1"/>
  <c r="G91" i="1"/>
  <c r="G64" i="1" l="1"/>
  <c r="I64" i="1" s="1"/>
  <c r="I66" i="1"/>
  <c r="I67" i="1"/>
  <c r="H79" i="1" l="1"/>
  <c r="H80" i="1" l="1"/>
  <c r="H81" i="1" s="1"/>
</calcChain>
</file>

<file path=xl/sharedStrings.xml><?xml version="1.0" encoding="utf-8"?>
<sst xmlns="http://schemas.openxmlformats.org/spreadsheetml/2006/main" count="118" uniqueCount="99">
  <si>
    <t>Uitleenreglement veldwerkmateriaal Veldwerkgroep</t>
  </si>
  <si>
    <t>N.B. Deze overeenkomst bestaat uit 2 pagina's</t>
  </si>
  <si>
    <r>
      <t>1</t>
    </r>
    <r>
      <rPr>
        <sz val="11"/>
        <rFont val="Calibri"/>
        <family val="2"/>
      </rPr>
      <t xml:space="preserve">. Uitleenbaar / verhuurbaar materiaal en huurtarieven per gebruiksnacht: </t>
    </r>
    <r>
      <rPr>
        <b/>
        <sz val="11"/>
        <rFont val="Calibri"/>
        <family val="2"/>
      </rPr>
      <t>zie pagina 2</t>
    </r>
  </si>
  <si>
    <t>2. Uitleen- / huurvoorwaarden</t>
  </si>
  <si>
    <r>
      <t>A</t>
    </r>
    <r>
      <rPr>
        <sz val="11"/>
        <rFont val="Calibri"/>
        <family val="2"/>
      </rPr>
      <t>. Het materiaal mag niet zonder schriftelijke/elektronische toestemming van de materiaalbeheerder worden doorgeleend aan derden. Kosten van het doorlenen zijn gelijk aan het niet tijdig terugbezorgen.</t>
    </r>
  </si>
  <si>
    <r>
      <t>B</t>
    </r>
    <r>
      <rPr>
        <sz val="11"/>
        <rFont val="Calibri"/>
        <family val="2"/>
      </rPr>
      <t>. Van de verspreidingsgegevens van het met het geleende / gehuurde materiaal uitgevoerde onderzoek dienen op den duur te worden aangeboden op een van de online platforms, waarneming.nl, telmee of de NDFF.</t>
    </r>
  </si>
  <si>
    <r>
      <t>C</t>
    </r>
    <r>
      <rPr>
        <sz val="11"/>
        <rFont val="Calibri"/>
        <family val="2"/>
      </rPr>
      <t>. Materialen mogen uitsluitend worden ingezet in terreinen waarvan de eigenaar toestemming voor het onderzoek heeft gegeven en de eventuele bewaker(s) is (zijn) ingelicht. De lener / huurder is zelf verantwoordelijk voor het aanvragen en verkrijgen van eventuele vergunningen / ontheffingen of toestemmingen die nodig zijn voor gebruik van het materiaal en het eventueel vangen van dieren.</t>
    </r>
  </si>
  <si>
    <r>
      <t>D</t>
    </r>
    <r>
      <rPr>
        <sz val="11"/>
        <rFont val="Calibri"/>
        <family val="2"/>
      </rPr>
      <t>. De materialen vertegenwoordigen een grote geldelijke waarde en dienen daarom met zorg in het onderzoeksterrein geplaatst te worden, waarbij de lokalisatie van elke val nauwkeurig wordt vastgelegd.</t>
    </r>
  </si>
  <si>
    <r>
      <t>E</t>
    </r>
    <r>
      <rPr>
        <sz val="11"/>
        <rFont val="Calibri"/>
        <family val="2"/>
      </rPr>
      <t>. Bij onderzoek met life-traps dient het welzijn van de kleine zoogdieren voorop te staan.</t>
    </r>
  </si>
  <si>
    <r>
      <t>F</t>
    </r>
    <r>
      <rPr>
        <sz val="11"/>
        <rFont val="Calibri"/>
        <family val="2"/>
      </rPr>
      <t>. Het is uitsluitend toegestaan nummers of tekst op de materialen aan te brengen (bijv. mbv stickers) indien deze na afloop van het onderzoek volledig worden verwijderd.</t>
    </r>
  </si>
  <si>
    <r>
      <t>G</t>
    </r>
    <r>
      <rPr>
        <sz val="12"/>
        <color indexed="8"/>
        <rFont val="Calibri"/>
        <family val="2"/>
      </rPr>
      <t xml:space="preserve">. Vallen dienen voor terugbezorging  </t>
    </r>
    <r>
      <rPr>
        <b/>
        <sz val="12"/>
        <color indexed="8"/>
        <rFont val="Calibri"/>
        <family val="2"/>
      </rPr>
      <t>grondig gereinigd / gedroogd</t>
    </r>
    <r>
      <rPr>
        <sz val="12"/>
        <color indexed="8"/>
        <rFont val="Calibri"/>
        <family val="2"/>
      </rPr>
      <t xml:space="preserve"> te worden; na </t>
    </r>
    <r>
      <rPr>
        <b/>
        <sz val="12"/>
        <color indexed="8"/>
        <rFont val="Calibri"/>
        <family val="2"/>
      </rPr>
      <t>reiniging</t>
    </r>
    <r>
      <rPr>
        <sz val="12"/>
        <color indexed="8"/>
        <rFont val="Calibri"/>
        <family val="2"/>
      </rPr>
      <t xml:space="preserve"> en </t>
    </r>
    <r>
      <rPr>
        <b/>
        <sz val="12"/>
        <color indexed="8"/>
        <rFont val="Calibri"/>
        <family val="2"/>
      </rPr>
      <t>droging</t>
    </r>
    <r>
      <rPr>
        <sz val="12"/>
        <color indexed="8"/>
        <rFont val="Calibri"/>
        <family val="2"/>
      </rPr>
      <t xml:space="preserve"> vallen op </t>
    </r>
    <r>
      <rPr>
        <b/>
        <sz val="12"/>
        <color indexed="8"/>
        <rFont val="Calibri"/>
        <family val="2"/>
      </rPr>
      <t>safe</t>
    </r>
    <r>
      <rPr>
        <sz val="12"/>
        <color indexed="8"/>
        <rFont val="Calibri"/>
        <family val="2"/>
      </rPr>
      <t xml:space="preserve"> en met </t>
    </r>
    <r>
      <rPr>
        <b/>
        <sz val="12"/>
        <color indexed="8"/>
        <rFont val="Calibri"/>
        <family val="2"/>
      </rPr>
      <t>sluitmechanisme</t>
    </r>
    <r>
      <rPr>
        <sz val="12"/>
        <color indexed="8"/>
        <rFont val="Calibri"/>
        <family val="2"/>
      </rPr>
      <t xml:space="preserve"> naar boven, op nummer in de juiste krat plaatsen. Vergoeding voor vallen reinigen is € 2,50 per val.</t>
    </r>
  </si>
  <si>
    <r>
      <t>I.</t>
    </r>
    <r>
      <rPr>
        <sz val="11"/>
        <rFont val="Calibri"/>
        <family val="2"/>
      </rPr>
      <t xml:space="preserve"> Terugbezorgen op vermelde datum en adres. Andere huurders rekenen ook op afspraken. Schadevergoeding ongeoorloofde verlenging: € 1,- per val per dag (€ 6,- voor elektronica); ophaalkosten: €  0,28  per km. </t>
    </r>
  </si>
  <si>
    <t>3. Aansprakelijkheid</t>
  </si>
  <si>
    <t>De lener / huurder is volledig verantwoordelijk voor het geleende / gehuurde materiaal; de aansprakelijkheid gaat in op het moment van ontvangst van het materiaal en eindigt op het moment van terugbezorging ten huize van de materiaalbeheerder.</t>
  </si>
  <si>
    <t>4. Beschadiging of vermissing</t>
  </si>
  <si>
    <t>Bij beschadiging of vermissing van live-traps of ander materiaal betaalt de lener / huurder de reparatie- of vervangingskosten. De omvang van de schade is ter beoordeling van de materiaalbeheerder.</t>
  </si>
  <si>
    <t>5. Betaling van huurtarief en borg</t>
  </si>
  <si>
    <t>6. Slotbepaling</t>
  </si>
  <si>
    <t>In de gevallen waarin dit reglement niet voorziet, beslist de materiaalbeheerder, eventueel in overleg met één of meer andere bestuursleden van de Veldwerkgroep.</t>
  </si>
  <si>
    <t>materiaalbeheerder:</t>
  </si>
  <si>
    <t>Marco A. Snijder</t>
  </si>
  <si>
    <t>Julianalaan 117</t>
  </si>
  <si>
    <t>2851 XJ  Haastrecht</t>
  </si>
  <si>
    <r>
      <t>(</t>
    </r>
    <r>
      <rPr>
        <sz val="12"/>
        <rFont val="Calibri"/>
        <family val="2"/>
        <scheme val="minor"/>
      </rPr>
      <t>06-51161693</t>
    </r>
  </si>
  <si>
    <t>Aanvraagformulier uitleen / huur materiaal Veldwerkgroep</t>
  </si>
  <si>
    <t>Organisatie:</t>
  </si>
  <si>
    <t>Aanvrager:</t>
  </si>
  <si>
    <t>Factuuradres:</t>
  </si>
  <si>
    <t>Bezorgadres:</t>
  </si>
  <si>
    <t>Onder vermelding van:</t>
  </si>
  <si>
    <t xml:space="preserve">Postcode/plaats: </t>
  </si>
  <si>
    <t>Postcode/plaats:</t>
  </si>
  <si>
    <t>Telefoonnr.:</t>
  </si>
  <si>
    <t>E-mail:</t>
  </si>
  <si>
    <t>Doel onderzoek:</t>
  </si>
  <si>
    <t>Gebruiksperiode:</t>
  </si>
  <si>
    <t>t/m</t>
  </si>
  <si>
    <t>Ophalen:</t>
  </si>
  <si>
    <t>Nee</t>
  </si>
  <si>
    <t xml:space="preserve">Uitleenperiode: </t>
  </si>
  <si>
    <t>Land:</t>
  </si>
  <si>
    <t>Nederland</t>
  </si>
  <si>
    <t>Terugbezorgdatum:</t>
  </si>
  <si>
    <t xml:space="preserve"> </t>
  </si>
  <si>
    <t>Materialen:</t>
  </si>
  <si>
    <t>per nacht:</t>
  </si>
  <si>
    <t>aantal:</t>
  </si>
  <si>
    <t>ledengebruik:</t>
  </si>
  <si>
    <t>totaal per nacht:</t>
  </si>
  <si>
    <t>Longworth inloopval</t>
  </si>
  <si>
    <t>Heslinga inloopval</t>
  </si>
  <si>
    <t>Sherman inloopval (23x7x9 cm)</t>
  </si>
  <si>
    <t>Sherman inloopval (30x8x10 cm)</t>
  </si>
  <si>
    <t>Sherman inloopval (38x10x12cm)</t>
  </si>
  <si>
    <t>Set unster/schaar/schuifmaat</t>
  </si>
  <si>
    <t>Pettersonn D100 of D200 Batdetector</t>
  </si>
  <si>
    <t>Elekon Batlogger M</t>
  </si>
  <si>
    <t>Pulsar XP38 warmtebeeldcamera</t>
  </si>
  <si>
    <t>Mostela incl. Reconyx HC500 cameraval</t>
  </si>
  <si>
    <t>Mostela excl. cameraval</t>
  </si>
  <si>
    <t>Struikrover incl. cameraval (Browning Strike Force)</t>
  </si>
  <si>
    <t>Browning Recon force eltite cameraval HP4</t>
  </si>
  <si>
    <t>Bushnell Aggressor HD cameraval</t>
  </si>
  <si>
    <t>Reconyx HC500 Hyperfire cameraval</t>
  </si>
  <si>
    <t>Behuizing voor cameraval (Bearcase)</t>
  </si>
  <si>
    <t>Let op. Bij cameravallen worden batterijen en geheugenkaarten niet standaard meegeleverd!</t>
  </si>
  <si>
    <t>Aantal nachten</t>
  </si>
  <si>
    <t>kosten per nacht</t>
  </si>
  <si>
    <t>=</t>
  </si>
  <si>
    <t>globale verzendkosten</t>
  </si>
  <si>
    <t>nacalculatie</t>
  </si>
  <si>
    <t>verzekerde verzending (bij elektronica)</t>
  </si>
  <si>
    <t>km kosten bij bezorgen/ophalen</t>
  </si>
  <si>
    <t>vallen extra dag zonder toestemming</t>
  </si>
  <si>
    <t>extra schoonmaak/droog kosten per val</t>
  </si>
  <si>
    <t>reparatiekosten</t>
  </si>
  <si>
    <t>niet reparabele inloopvallen</t>
  </si>
  <si>
    <t>extra dag zonder toestemming elektronica</t>
  </si>
  <si>
    <t>Reconyx Hyperfire HC500</t>
  </si>
  <si>
    <t xml:space="preserve">Bushnell Trophycam Agressor </t>
  </si>
  <si>
    <t>Batdetector D100</t>
  </si>
  <si>
    <t>Batdetector D200</t>
  </si>
  <si>
    <t>Voorlopig totaal:</t>
  </si>
  <si>
    <r>
      <t>Borgbedrag:</t>
    </r>
    <r>
      <rPr>
        <sz val="14"/>
        <rFont val="Calibri"/>
        <family val="2"/>
        <scheme val="minor"/>
      </rPr>
      <t xml:space="preserve"> </t>
    </r>
    <r>
      <rPr>
        <i/>
        <sz val="9"/>
        <rFont val="Calibri"/>
        <family val="2"/>
        <scheme val="minor"/>
      </rPr>
      <t>(komt in principe terug)</t>
    </r>
  </si>
  <si>
    <t>Totaal reservering:</t>
  </si>
  <si>
    <t>De aanvrager verklaart door ondertekening en per post terugsturen of elektronisch terugsturen (in PDF format) met mededeling van akkoord verklaring, op de hoogte te zijn van het  uitleenreglement (pagina 1) en zegt toe eerst het verschuldigde huur- en borgbedrag en vervolgens een eventuele schadevergoeding tijdig te voldoen.</t>
  </si>
  <si>
    <t>De materialen worden beschikbaar gesteld na ontvangst van het verschuldigde huurbedrag, vermeerderd met de borg en na accordering door de penningmeester van de Veldwerkgroep. Voor het tijdig beschikbaar krijgen van de geleende / gehuurde materialen is een vroegtijdige betaling vereist!</t>
  </si>
  <si>
    <t>Handtekening aanvrager:</t>
  </si>
  <si>
    <t>Handtekening materiaalbeheerder:</t>
  </si>
  <si>
    <t>M.A. Snijder</t>
  </si>
  <si>
    <t>(alleen bij schriftelijke afhandeling)</t>
  </si>
  <si>
    <t>Z O O G D I E R B E S C H E R M I N G</t>
  </si>
  <si>
    <t>formulierversie: juni 2026</t>
  </si>
  <si>
    <r>
      <t>Betaling van deze reservering op:</t>
    </r>
    <r>
      <rPr>
        <b/>
        <sz val="12"/>
        <rFont val="Calibri"/>
        <family val="2"/>
        <scheme val="minor"/>
      </rPr>
      <t xml:space="preserve"> NL06 INGB 0002 0502 98</t>
    </r>
    <r>
      <rPr>
        <b/>
        <sz val="11"/>
        <rFont val="Calibri"/>
        <family val="2"/>
        <scheme val="minor"/>
      </rPr>
      <t xml:space="preserve">  t.n.v. Zoogdierbescherming te Zeist</t>
    </r>
  </si>
  <si>
    <r>
      <t xml:space="preserve">De huurkosten per artikel zijn gering. Op pagina 2 worden op basis van het aantal nachten de huurkosten berekend en weergegeven. Het onderhoud aan beschadigd materiaal en het vervangen van zoekgeraakt materiaal is kostbaar. De veldwerkgroep heeft, om de benodigde inkomsten hiervoor enigszins zeker te stellen, aanvullend op het huurtarief een borgbedrag ingesteld. Betaling van huurtarief en borgbedrag op </t>
    </r>
    <r>
      <rPr>
        <b/>
        <sz val="11"/>
        <rFont val="Calibri"/>
        <family val="2"/>
      </rPr>
      <t xml:space="preserve"> NL06 INGB 0002 0502 98 t.n.v. Zoogdierbescherming te Zeist</t>
    </r>
    <r>
      <rPr>
        <sz val="11"/>
        <rFont val="Calibri"/>
        <family val="2"/>
      </rPr>
      <t>. Na ontvangst van het verschuldigde huurbedrag, vermeerderd met de borg, volgt verzending van het materiaal (MITS DE GEVRAAGDE MATERIALEN BESCHIKBAAR ZIJN). Teruggave van het borgbedrag vindt plaats nadat het geleende materiaal op de afgesproken tijd en onder de afgeproken voorwaarden is terugbezorgd bij de materiaalbeheerder. Eventuele schade aan materiaal of het ontbreken van (een deel van) het materiaal worden in mindering gebracht op het terug te storten borgbedrag. Het borgbedrag of het restant daarvan wordt teruggestort op de giro-/bankrekening waarvandaan de betaling door de lener / huurder is verricht.</t>
    </r>
  </si>
  <si>
    <r>
      <t>H</t>
    </r>
    <r>
      <rPr>
        <sz val="11"/>
        <rFont val="Calibri"/>
        <family val="2"/>
      </rPr>
      <t>. Leden van de Zoogdierbescherming / NOZOS / NJN / JNM huren niet maar kunnen het materiaal lenen. Bij gebruik door anderen en / of bij gebruik ten behoeve van betaalde projecten wordt er ook door leden van de Zoogdierbescherming / NOZOS / NJN / JNM - leden gehuurd. Eventueel hoger berekende huurprijzen komen onvoorwaardelijk ten goede van de Veldwerkgroep.</t>
    </r>
  </si>
  <si>
    <t>Onderstaand formulier invullen en opslaan als pdf, opsturen naar: veldwerkgroep@zoogdierbescherming.nl</t>
  </si>
  <si>
    <r>
      <t>:</t>
    </r>
    <r>
      <rPr>
        <sz val="12"/>
        <rFont val="Comic Sans MS"/>
        <family val="4"/>
      </rPr>
      <t xml:space="preserve"> veldwerkgroep</t>
    </r>
    <r>
      <rPr>
        <sz val="12"/>
        <rFont val="Calibri"/>
        <family val="2"/>
        <scheme val="minor"/>
      </rPr>
      <t>@zoogdierbescherming.nl</t>
    </r>
  </si>
  <si>
    <t>Juni 2026, Veldwerkgroep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</si>
</sst>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164" formatCode="_-&quot;fl&quot;\ * #,##0.00_-;_-&quot;fl&quot;\ * #,##0.00\-;_-&quot;fl&quot;\ * &quot;-&quot;??_-;_-@_-"/>
    <numFmt numFmtId="165" formatCode="[$€-2]\ #,##0.00_-;[$€-2]\ #,##0.00\-"/>
    <numFmt numFmtId="166" formatCode="_-[$€-2]\ * #,##0.00_-;_-[$€-2]\ * #,##0.00\-;_-[$€-2]\ * &quot;-&quot;??_-;_-@_-"/>
  </numFmts>
  <fonts count="49" x14ac:knownFonts="1">
    <font>
      <sz val="10"/>
      <name val="Arial"/>
    </font>
    <font>
      <sz val="10"/>
      <name val="Arial"/>
      <family val="2"/>
    </font>
    <font>
      <sz val="12"/>
      <name val="Arial"/>
      <family val="2"/>
    </font>
    <font>
      <b/>
      <sz val="12"/>
      <name val="Arial"/>
      <family val="2"/>
    </font>
    <font>
      <b/>
      <sz val="10"/>
      <name val="Comic Sans MS"/>
      <family val="4"/>
    </font>
    <font>
      <b/>
      <u val="singleAccounting"/>
      <sz val="12"/>
      <name val="Arial"/>
      <family val="2"/>
    </font>
    <font>
      <sz val="10"/>
      <name val="Arial"/>
      <family val="2"/>
    </font>
    <font>
      <sz val="12"/>
      <name val="Arial"/>
      <family val="2"/>
    </font>
    <font>
      <u val="singleAccounting"/>
      <sz val="12"/>
      <name val="Arial"/>
      <family val="2"/>
    </font>
    <font>
      <u/>
      <sz val="10"/>
      <color indexed="12"/>
      <name val="Arial"/>
      <family val="2"/>
    </font>
    <font>
      <b/>
      <u val="singleAccounting"/>
      <sz val="14"/>
      <name val="Arial"/>
      <family val="2"/>
    </font>
    <font>
      <sz val="8"/>
      <name val="Arial"/>
      <family val="2"/>
    </font>
    <font>
      <b/>
      <sz val="8"/>
      <name val="Arial"/>
      <family val="2"/>
    </font>
    <font>
      <b/>
      <sz val="16"/>
      <name val="Arial"/>
      <family val="2"/>
    </font>
    <font>
      <sz val="8"/>
      <color indexed="10"/>
      <name val="Arial"/>
      <family val="2"/>
    </font>
    <font>
      <sz val="11"/>
      <name val="Arial"/>
      <family val="2"/>
    </font>
    <font>
      <sz val="16"/>
      <name val="Arial"/>
      <family val="2"/>
    </font>
    <font>
      <sz val="10"/>
      <name val="Comic Sans MS"/>
      <family val="4"/>
    </font>
    <font>
      <sz val="10"/>
      <name val="Wingdings"/>
      <charset val="2"/>
    </font>
    <font>
      <b/>
      <sz val="15"/>
      <name val="Comic Sans MS"/>
      <family val="4"/>
    </font>
    <font>
      <u/>
      <sz val="10"/>
      <name val="Comic Sans MS"/>
      <family val="4"/>
    </font>
    <font>
      <i/>
      <sz val="11"/>
      <name val="Arial"/>
      <family val="2"/>
    </font>
    <font>
      <sz val="12"/>
      <name val="Wingdings"/>
      <charset val="2"/>
    </font>
    <font>
      <sz val="12"/>
      <name val="Comic Sans MS"/>
      <family val="4"/>
    </font>
    <font>
      <b/>
      <sz val="11"/>
      <name val="Calibri"/>
      <family val="2"/>
    </font>
    <font>
      <sz val="11"/>
      <name val="Calibri"/>
      <family val="2"/>
    </font>
    <font>
      <sz val="10"/>
      <name val="Calibri"/>
      <family val="2"/>
    </font>
    <font>
      <b/>
      <sz val="12"/>
      <color indexed="8"/>
      <name val="Calibri"/>
      <family val="2"/>
    </font>
    <font>
      <sz val="12"/>
      <color indexed="8"/>
      <name val="Calibri"/>
      <family val="2"/>
    </font>
    <font>
      <sz val="12"/>
      <name val="Calibri"/>
      <family val="2"/>
    </font>
    <font>
      <b/>
      <sz val="15"/>
      <name val="Calibri"/>
      <family val="2"/>
      <scheme val="minor"/>
    </font>
    <font>
      <i/>
      <sz val="11"/>
      <name val="Calibri"/>
      <family val="2"/>
      <scheme val="minor"/>
    </font>
    <font>
      <b/>
      <sz val="16"/>
      <name val="Calibri"/>
      <family val="2"/>
      <scheme val="minor"/>
    </font>
    <font>
      <sz val="12"/>
      <name val="Calibri"/>
      <family val="2"/>
      <scheme val="minor"/>
    </font>
    <font>
      <b/>
      <sz val="18"/>
      <name val="Calibri"/>
      <family val="2"/>
      <scheme val="minor"/>
    </font>
    <font>
      <u/>
      <sz val="12"/>
      <name val="Calibri"/>
      <family val="2"/>
      <scheme val="minor"/>
    </font>
    <font>
      <u/>
      <sz val="10"/>
      <name val="Calibri"/>
      <family val="2"/>
      <scheme val="minor"/>
    </font>
    <font>
      <sz val="10"/>
      <name val="Calibri"/>
      <family val="2"/>
      <scheme val="minor"/>
    </font>
    <font>
      <b/>
      <sz val="20"/>
      <name val="Calibri"/>
      <family val="2"/>
      <scheme val="minor"/>
    </font>
    <font>
      <b/>
      <sz val="12"/>
      <name val="Calibri"/>
      <family val="2"/>
      <scheme val="minor"/>
    </font>
    <font>
      <i/>
      <sz val="10"/>
      <name val="Calibri"/>
      <family val="2"/>
      <scheme val="minor"/>
    </font>
    <font>
      <b/>
      <u val="singleAccounting"/>
      <sz val="14"/>
      <name val="Calibri"/>
      <family val="2"/>
      <scheme val="minor"/>
    </font>
    <font>
      <b/>
      <sz val="10"/>
      <name val="Calibri"/>
      <family val="2"/>
      <scheme val="minor"/>
    </font>
    <font>
      <b/>
      <sz val="14"/>
      <name val="Calibri"/>
      <family val="2"/>
      <scheme val="minor"/>
    </font>
    <font>
      <sz val="14"/>
      <name val="Calibri"/>
      <family val="2"/>
      <scheme val="minor"/>
    </font>
    <font>
      <i/>
      <sz val="9"/>
      <name val="Calibri"/>
      <family val="2"/>
      <scheme val="minor"/>
    </font>
    <font>
      <b/>
      <sz val="11"/>
      <name val="Calibri"/>
      <family val="2"/>
      <scheme val="minor"/>
    </font>
    <font>
      <i/>
      <sz val="12"/>
      <name val="Calibri"/>
      <family val="2"/>
      <scheme val="minor"/>
    </font>
    <font>
      <i/>
      <sz val="8"/>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6"/>
        <bgColor indexed="64"/>
      </patternFill>
    </fill>
  </fills>
  <borders count="19">
    <border>
      <left/>
      <right/>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s>
  <cellStyleXfs count="3">
    <xf numFmtId="0" fontId="0" fillId="0" borderId="0"/>
    <xf numFmtId="0" fontId="9" fillId="0" borderId="0" applyNumberFormat="0" applyFill="0" applyBorder="0" applyAlignment="0" applyProtection="0">
      <alignment vertical="top"/>
      <protection locked="0"/>
    </xf>
    <xf numFmtId="164" fontId="1" fillId="0" borderId="0" applyFont="0" applyFill="0" applyBorder="0" applyAlignment="0" applyProtection="0"/>
  </cellStyleXfs>
  <cellXfs count="163">
    <xf numFmtId="0" fontId="0" fillId="0" borderId="0" xfId="0"/>
    <xf numFmtId="0" fontId="2" fillId="2" borderId="0" xfId="0" applyFont="1" applyFill="1"/>
    <xf numFmtId="0" fontId="4" fillId="2" borderId="0" xfId="0" applyFont="1" applyFill="1"/>
    <xf numFmtId="0" fontId="4" fillId="2" borderId="0" xfId="0" applyFont="1" applyFill="1" applyAlignment="1">
      <alignment horizontal="left"/>
    </xf>
    <xf numFmtId="0" fontId="3" fillId="2" borderId="0" xfId="0" applyFont="1" applyFill="1"/>
    <xf numFmtId="0" fontId="7" fillId="2" borderId="0" xfId="0" applyFont="1" applyFill="1"/>
    <xf numFmtId="0" fontId="6" fillId="2" borderId="0" xfId="0" applyFont="1" applyFill="1"/>
    <xf numFmtId="0" fontId="0" fillId="2" borderId="0" xfId="0" applyFill="1"/>
    <xf numFmtId="0" fontId="3" fillId="2" borderId="0" xfId="0" applyFont="1" applyFill="1" applyAlignment="1">
      <alignment horizontal="left"/>
    </xf>
    <xf numFmtId="166" fontId="8" fillId="2" borderId="0" xfId="2" applyNumberFormat="1" applyFont="1" applyFill="1" applyBorder="1" applyAlignment="1">
      <alignment horizontal="center"/>
    </xf>
    <xf numFmtId="0" fontId="11" fillId="2" borderId="0" xfId="0" applyFont="1" applyFill="1"/>
    <xf numFmtId="0" fontId="12" fillId="2" borderId="0" xfId="0" applyFont="1" applyFill="1"/>
    <xf numFmtId="166" fontId="10" fillId="2" borderId="0" xfId="2" applyNumberFormat="1" applyFont="1" applyFill="1" applyBorder="1" applyAlignment="1">
      <alignment horizontal="center"/>
    </xf>
    <xf numFmtId="0" fontId="2" fillId="2" borderId="0" xfId="0" applyFont="1" applyFill="1" applyAlignment="1">
      <alignment vertical="top"/>
    </xf>
    <xf numFmtId="0" fontId="2" fillId="2" borderId="0" xfId="0" applyFont="1" applyFill="1" applyAlignment="1">
      <alignment vertical="center"/>
    </xf>
    <xf numFmtId="0" fontId="11" fillId="2" borderId="1" xfId="0" applyFont="1" applyFill="1" applyBorder="1" applyAlignment="1">
      <alignment vertical="top"/>
    </xf>
    <xf numFmtId="0" fontId="15" fillId="2" borderId="5" xfId="0" applyFont="1" applyFill="1" applyBorder="1" applyAlignment="1">
      <alignment vertical="top"/>
    </xf>
    <xf numFmtId="0" fontId="15" fillId="2" borderId="5" xfId="0" applyFont="1" applyFill="1" applyBorder="1" applyAlignment="1">
      <alignment horizontal="left" vertical="top" wrapText="1"/>
    </xf>
    <xf numFmtId="0" fontId="11" fillId="2" borderId="6" xfId="0" applyFont="1" applyFill="1" applyBorder="1" applyAlignment="1">
      <alignment vertical="top"/>
    </xf>
    <xf numFmtId="0" fontId="15" fillId="2" borderId="7" xfId="0" applyFont="1" applyFill="1" applyBorder="1" applyAlignment="1">
      <alignment vertical="top"/>
    </xf>
    <xf numFmtId="0" fontId="2" fillId="2" borderId="0" xfId="0" quotePrefix="1" applyFont="1" applyFill="1" applyAlignment="1">
      <alignment horizontal="center"/>
    </xf>
    <xf numFmtId="0" fontId="2" fillId="2" borderId="0" xfId="0" applyFont="1" applyFill="1" applyAlignment="1">
      <alignment horizontal="right"/>
    </xf>
    <xf numFmtId="166" fontId="2" fillId="2" borderId="0" xfId="2" applyNumberFormat="1" applyFont="1" applyFill="1" applyBorder="1" applyAlignment="1">
      <alignment horizontal="center"/>
    </xf>
    <xf numFmtId="166" fontId="5" fillId="2" borderId="0" xfId="2" applyNumberFormat="1" applyFont="1" applyFill="1" applyBorder="1" applyAlignment="1">
      <alignment horizontal="center"/>
    </xf>
    <xf numFmtId="166" fontId="10" fillId="0" borderId="0" xfId="2" applyNumberFormat="1" applyFont="1" applyFill="1" applyBorder="1" applyAlignment="1">
      <alignment horizontal="center"/>
    </xf>
    <xf numFmtId="0" fontId="0" fillId="0" borderId="5" xfId="0" applyBorder="1"/>
    <xf numFmtId="0" fontId="2" fillId="0" borderId="0" xfId="0" applyFont="1"/>
    <xf numFmtId="0" fontId="17" fillId="2" borderId="0" xfId="0" applyFont="1" applyFill="1" applyAlignment="1">
      <alignment horizontal="left"/>
    </xf>
    <xf numFmtId="0" fontId="19" fillId="2" borderId="0" xfId="0" applyFont="1" applyFill="1"/>
    <xf numFmtId="0" fontId="16" fillId="2" borderId="0" xfId="0" applyFont="1" applyFill="1"/>
    <xf numFmtId="0" fontId="18" fillId="2" borderId="0" xfId="0" applyFont="1" applyFill="1" applyAlignment="1">
      <alignment horizontal="left"/>
    </xf>
    <xf numFmtId="0" fontId="11" fillId="2" borderId="1" xfId="0" applyFont="1" applyFill="1" applyBorder="1" applyAlignment="1">
      <alignment vertical="center"/>
    </xf>
    <xf numFmtId="0" fontId="13" fillId="2" borderId="0" xfId="0" applyFont="1" applyFill="1" applyAlignment="1">
      <alignment horizontal="right" vertical="center"/>
    </xf>
    <xf numFmtId="0" fontId="21" fillId="2" borderId="0" xfId="0" applyFont="1" applyFill="1" applyAlignment="1">
      <alignment horizontal="left" vertical="center"/>
    </xf>
    <xf numFmtId="0" fontId="2" fillId="2" borderId="5" xfId="0" applyFont="1" applyFill="1" applyBorder="1" applyAlignment="1">
      <alignment vertical="top"/>
    </xf>
    <xf numFmtId="0" fontId="14" fillId="2" borderId="10" xfId="0" applyFont="1" applyFill="1" applyBorder="1" applyAlignment="1">
      <alignment vertical="center"/>
    </xf>
    <xf numFmtId="0" fontId="11" fillId="2" borderId="1" xfId="0" applyFont="1" applyFill="1" applyBorder="1"/>
    <xf numFmtId="0" fontId="17" fillId="2" borderId="0" xfId="0" applyFont="1" applyFill="1"/>
    <xf numFmtId="0" fontId="20" fillId="2" borderId="0" xfId="0" applyFont="1" applyFill="1"/>
    <xf numFmtId="0" fontId="22" fillId="2" borderId="0" xfId="0" applyFont="1" applyFill="1" applyAlignment="1">
      <alignment horizontal="left" vertical="center"/>
    </xf>
    <xf numFmtId="0" fontId="22" fillId="2" borderId="0" xfId="0" applyFont="1" applyFill="1" applyAlignment="1">
      <alignment vertical="center"/>
    </xf>
    <xf numFmtId="0" fontId="24" fillId="2" borderId="0" xfId="0" applyFont="1" applyFill="1" applyAlignment="1">
      <alignment vertical="top"/>
    </xf>
    <xf numFmtId="0" fontId="25" fillId="2" borderId="0" xfId="0" applyFont="1" applyFill="1" applyAlignment="1">
      <alignment vertical="top"/>
    </xf>
    <xf numFmtId="0" fontId="26" fillId="2" borderId="0" xfId="0" applyFont="1" applyFill="1"/>
    <xf numFmtId="0" fontId="26" fillId="2" borderId="0" xfId="0" applyFont="1" applyFill="1" applyAlignment="1">
      <alignment horizontal="left" vertical="top"/>
    </xf>
    <xf numFmtId="0" fontId="25" fillId="2" borderId="2" xfId="0" applyFont="1" applyFill="1" applyBorder="1" applyAlignment="1">
      <alignment vertical="top"/>
    </xf>
    <xf numFmtId="0" fontId="31" fillId="2" borderId="0" xfId="0" applyFont="1" applyFill="1" applyAlignment="1">
      <alignment horizontal="left" vertical="center"/>
    </xf>
    <xf numFmtId="0" fontId="32" fillId="2" borderId="0" xfId="0" applyFont="1" applyFill="1" applyAlignment="1">
      <alignment horizontal="right" vertical="center"/>
    </xf>
    <xf numFmtId="0" fontId="33" fillId="2" borderId="5" xfId="0" applyFont="1" applyFill="1" applyBorder="1" applyAlignment="1">
      <alignment vertical="top"/>
    </xf>
    <xf numFmtId="0" fontId="34" fillId="2" borderId="0" xfId="0" applyFont="1" applyFill="1"/>
    <xf numFmtId="0" fontId="30" fillId="2" borderId="0" xfId="0" applyFont="1" applyFill="1"/>
    <xf numFmtId="0" fontId="33" fillId="2" borderId="0" xfId="0" applyFont="1" applyFill="1"/>
    <xf numFmtId="0" fontId="35" fillId="2" borderId="0" xfId="0" applyFont="1" applyFill="1" applyAlignment="1">
      <alignment horizontal="left"/>
    </xf>
    <xf numFmtId="0" fontId="36" fillId="2" borderId="0" xfId="0" applyFont="1" applyFill="1" applyAlignment="1">
      <alignment horizontal="left"/>
    </xf>
    <xf numFmtId="0" fontId="33" fillId="2" borderId="0" xfId="0" applyFont="1" applyFill="1" applyAlignment="1">
      <alignment horizontal="left" vertical="center"/>
    </xf>
    <xf numFmtId="0" fontId="37" fillId="2" borderId="0" xfId="0" applyFont="1" applyFill="1" applyAlignment="1">
      <alignment horizontal="left"/>
    </xf>
    <xf numFmtId="0" fontId="38" fillId="2" borderId="0" xfId="0" applyFont="1" applyFill="1" applyAlignment="1">
      <alignment horizontal="left"/>
    </xf>
    <xf numFmtId="0" fontId="33" fillId="2" borderId="0" xfId="0" applyFont="1" applyFill="1" applyAlignment="1">
      <alignment vertical="center"/>
    </xf>
    <xf numFmtId="0" fontId="33" fillId="2" borderId="0" xfId="0" applyFont="1" applyFill="1" applyAlignment="1">
      <alignment horizontal="right"/>
    </xf>
    <xf numFmtId="0" fontId="33" fillId="2" borderId="0" xfId="0" applyFont="1" applyFill="1" applyAlignment="1">
      <alignment horizontal="right" vertical="center"/>
    </xf>
    <xf numFmtId="0" fontId="33" fillId="2" borderId="5" xfId="0" applyFont="1" applyFill="1" applyBorder="1" applyAlignment="1">
      <alignment horizontal="right" vertical="center"/>
    </xf>
    <xf numFmtId="0" fontId="33" fillId="0" borderId="0" xfId="0" applyFont="1"/>
    <xf numFmtId="0" fontId="33" fillId="2" borderId="4" xfId="0" applyFont="1" applyFill="1" applyBorder="1" applyAlignment="1">
      <alignment vertical="center"/>
    </xf>
    <xf numFmtId="0" fontId="33" fillId="2" borderId="5" xfId="0" applyFont="1" applyFill="1" applyBorder="1" applyAlignment="1">
      <alignment horizontal="right"/>
    </xf>
    <xf numFmtId="14" fontId="33" fillId="0" borderId="12" xfId="0" applyNumberFormat="1" applyFont="1" applyBorder="1" applyAlignment="1">
      <alignment horizontal="center" vertical="center"/>
    </xf>
    <xf numFmtId="0" fontId="33" fillId="2" borderId="1" xfId="0" applyFont="1" applyFill="1" applyBorder="1" applyAlignment="1">
      <alignment vertical="center"/>
    </xf>
    <xf numFmtId="14" fontId="33" fillId="0" borderId="13" xfId="0" applyNumberFormat="1" applyFont="1" applyBorder="1" applyAlignment="1">
      <alignment horizontal="center" vertical="center"/>
    </xf>
    <xf numFmtId="14" fontId="33" fillId="0" borderId="1" xfId="0" applyNumberFormat="1" applyFont="1" applyBorder="1" applyAlignment="1">
      <alignment horizontal="center" vertical="center"/>
    </xf>
    <xf numFmtId="0" fontId="37" fillId="2" borderId="0" xfId="0" applyFont="1" applyFill="1"/>
    <xf numFmtId="0" fontId="37" fillId="2" borderId="0" xfId="0" applyFont="1" applyFill="1" applyAlignment="1">
      <alignment horizontal="left" vertical="top"/>
    </xf>
    <xf numFmtId="0" fontId="33" fillId="2" borderId="0" xfId="0" applyFont="1" applyFill="1" applyAlignment="1">
      <alignment horizontal="center"/>
    </xf>
    <xf numFmtId="0" fontId="33" fillId="2" borderId="2" xfId="0" applyFont="1" applyFill="1" applyBorder="1" applyAlignment="1">
      <alignment wrapText="1"/>
    </xf>
    <xf numFmtId="165" fontId="33" fillId="2" borderId="11" xfId="2" applyNumberFormat="1" applyFont="1" applyFill="1" applyBorder="1" applyAlignment="1" applyProtection="1">
      <alignment horizontal="center" vertical="center"/>
    </xf>
    <xf numFmtId="0" fontId="39" fillId="2" borderId="3" xfId="0" applyFont="1" applyFill="1" applyBorder="1" applyAlignment="1">
      <alignment vertical="center"/>
    </xf>
    <xf numFmtId="1" fontId="39" fillId="2" borderId="11" xfId="0" applyNumberFormat="1" applyFont="1" applyFill="1" applyBorder="1" applyAlignment="1">
      <alignment horizontal="left" vertical="center"/>
    </xf>
    <xf numFmtId="0" fontId="39" fillId="2" borderId="11" xfId="0" applyFont="1" applyFill="1" applyBorder="1" applyAlignment="1">
      <alignment horizontal="left" vertical="center"/>
    </xf>
    <xf numFmtId="166" fontId="39" fillId="2" borderId="11" xfId="2" applyNumberFormat="1" applyFont="1" applyFill="1" applyBorder="1" applyAlignment="1">
      <alignment horizontal="center" vertical="center"/>
    </xf>
    <xf numFmtId="1" fontId="33" fillId="2" borderId="11" xfId="0" applyNumberFormat="1" applyFont="1" applyFill="1" applyBorder="1" applyAlignment="1">
      <alignment horizontal="center" vertical="center"/>
    </xf>
    <xf numFmtId="0" fontId="37" fillId="0" borderId="11" xfId="0" applyFont="1" applyBorder="1" applyAlignment="1">
      <alignment vertical="center"/>
    </xf>
    <xf numFmtId="166" fontId="33" fillId="2" borderId="8" xfId="2" applyNumberFormat="1" applyFont="1" applyFill="1" applyBorder="1" applyAlignment="1">
      <alignment horizontal="center" vertical="center"/>
    </xf>
    <xf numFmtId="166" fontId="33" fillId="2" borderId="8" xfId="2" applyNumberFormat="1" applyFont="1" applyFill="1" applyBorder="1" applyAlignment="1">
      <alignment horizontal="right" vertical="center"/>
    </xf>
    <xf numFmtId="1" fontId="33" fillId="2" borderId="8" xfId="0" quotePrefix="1" applyNumberFormat="1" applyFont="1" applyFill="1" applyBorder="1" applyAlignment="1">
      <alignment horizontal="center" vertical="center"/>
    </xf>
    <xf numFmtId="0" fontId="33" fillId="2" borderId="8" xfId="0" quotePrefix="1" applyFont="1" applyFill="1" applyBorder="1" applyAlignment="1">
      <alignment horizontal="center" vertical="center"/>
    </xf>
    <xf numFmtId="0" fontId="37" fillId="2" borderId="3" xfId="0" applyFont="1" applyFill="1" applyBorder="1" applyAlignment="1">
      <alignment wrapText="1"/>
    </xf>
    <xf numFmtId="0" fontId="37" fillId="2" borderId="11" xfId="0" applyFont="1" applyFill="1" applyBorder="1" applyAlignment="1">
      <alignment wrapText="1"/>
    </xf>
    <xf numFmtId="0" fontId="43" fillId="2" borderId="11" xfId="0" applyFont="1" applyFill="1" applyBorder="1" applyAlignment="1">
      <alignment vertical="center"/>
    </xf>
    <xf numFmtId="0" fontId="43" fillId="2" borderId="11" xfId="0" applyFont="1" applyFill="1" applyBorder="1" applyAlignment="1">
      <alignment horizontal="center" vertical="center"/>
    </xf>
    <xf numFmtId="0" fontId="43" fillId="2" borderId="0" xfId="0" applyFont="1" applyFill="1" applyAlignment="1">
      <alignment horizontal="right"/>
    </xf>
    <xf numFmtId="0" fontId="43" fillId="2" borderId="0" xfId="0" applyFont="1" applyFill="1" applyAlignment="1">
      <alignment vertical="center"/>
    </xf>
    <xf numFmtId="0" fontId="39" fillId="2" borderId="0" xfId="0" applyFont="1" applyFill="1"/>
    <xf numFmtId="0" fontId="33" fillId="2" borderId="4" xfId="0" applyFont="1" applyFill="1" applyBorder="1"/>
    <xf numFmtId="0" fontId="33" fillId="2" borderId="8" xfId="0" applyFont="1" applyFill="1" applyBorder="1"/>
    <xf numFmtId="0" fontId="33" fillId="2" borderId="9" xfId="0" applyFont="1" applyFill="1" applyBorder="1"/>
    <xf numFmtId="0" fontId="33" fillId="2" borderId="1" xfId="0" applyFont="1" applyFill="1" applyBorder="1"/>
    <xf numFmtId="0" fontId="33" fillId="2" borderId="0" xfId="0" applyFont="1" applyFill="1" applyAlignment="1">
      <alignment horizontal="left"/>
    </xf>
    <xf numFmtId="0" fontId="33" fillId="2" borderId="5" xfId="0" applyFont="1" applyFill="1" applyBorder="1"/>
    <xf numFmtId="14" fontId="33" fillId="2" borderId="0" xfId="0" applyNumberFormat="1" applyFont="1" applyFill="1" applyAlignment="1">
      <alignment horizontal="left"/>
    </xf>
    <xf numFmtId="0" fontId="47" fillId="2" borderId="6" xfId="0" applyFont="1" applyFill="1" applyBorder="1"/>
    <xf numFmtId="0" fontId="47" fillId="2" borderId="2" xfId="0" applyFont="1" applyFill="1" applyBorder="1"/>
    <xf numFmtId="0" fontId="33" fillId="2" borderId="2" xfId="0" applyFont="1" applyFill="1" applyBorder="1"/>
    <xf numFmtId="0" fontId="48" fillId="2" borderId="7" xfId="0" applyFont="1" applyFill="1" applyBorder="1" applyAlignment="1">
      <alignment horizontal="right"/>
    </xf>
    <xf numFmtId="166" fontId="33" fillId="2" borderId="11" xfId="2" applyNumberFormat="1" applyFont="1" applyFill="1" applyBorder="1" applyAlignment="1">
      <alignment horizontal="center" vertical="center"/>
    </xf>
    <xf numFmtId="0" fontId="25" fillId="2" borderId="0" xfId="0" applyFont="1" applyFill="1" applyAlignment="1">
      <alignment horizontal="left" vertical="top" wrapText="1"/>
    </xf>
    <xf numFmtId="0" fontId="1" fillId="2" borderId="5" xfId="0" applyFont="1" applyFill="1" applyBorder="1"/>
    <xf numFmtId="0" fontId="1" fillId="2" borderId="0" xfId="0" applyFont="1" applyFill="1"/>
    <xf numFmtId="14" fontId="33" fillId="3" borderId="13" xfId="0" applyNumberFormat="1" applyFont="1" applyFill="1" applyBorder="1" applyAlignment="1" applyProtection="1">
      <alignment horizontal="center" vertical="center"/>
      <protection locked="0"/>
    </xf>
    <xf numFmtId="14" fontId="33" fillId="3" borderId="12" xfId="0" applyNumberFormat="1" applyFont="1" applyFill="1" applyBorder="1" applyAlignment="1" applyProtection="1">
      <alignment horizontal="center" vertical="center"/>
      <protection locked="0"/>
    </xf>
    <xf numFmtId="0" fontId="33" fillId="3" borderId="11" xfId="0" applyFont="1" applyFill="1" applyBorder="1" applyAlignment="1" applyProtection="1">
      <alignment horizontal="center" vertical="center"/>
      <protection locked="0"/>
    </xf>
    <xf numFmtId="0" fontId="43" fillId="0" borderId="3" xfId="0" applyFont="1" applyBorder="1" applyAlignment="1">
      <alignment horizontal="right"/>
    </xf>
    <xf numFmtId="0" fontId="43" fillId="0" borderId="11" xfId="0" applyFont="1" applyBorder="1" applyAlignment="1">
      <alignment horizontal="right"/>
    </xf>
    <xf numFmtId="0" fontId="43" fillId="0" borderId="11" xfId="0" applyFont="1" applyBorder="1" applyAlignment="1">
      <alignment vertical="center"/>
    </xf>
    <xf numFmtId="0" fontId="43" fillId="0" borderId="11" xfId="0" applyFont="1" applyBorder="1" applyAlignment="1">
      <alignment horizontal="center" vertical="center"/>
    </xf>
    <xf numFmtId="0" fontId="44" fillId="3" borderId="16" xfId="0" applyFont="1" applyFill="1" applyBorder="1" applyAlignment="1">
      <alignment horizontal="center" vertical="top"/>
    </xf>
    <xf numFmtId="0" fontId="44" fillId="3" borderId="17" xfId="0" applyFont="1" applyFill="1" applyBorder="1" applyAlignment="1">
      <alignment horizontal="center" vertical="top"/>
    </xf>
    <xf numFmtId="0" fontId="44" fillId="3" borderId="18" xfId="0" applyFont="1" applyFill="1" applyBorder="1" applyAlignment="1">
      <alignment horizontal="center" vertical="top"/>
    </xf>
    <xf numFmtId="0" fontId="33" fillId="2" borderId="12" xfId="0" applyFont="1" applyFill="1" applyBorder="1" applyAlignment="1" applyProtection="1">
      <alignment horizontal="left" vertical="center"/>
      <protection hidden="1"/>
    </xf>
    <xf numFmtId="0" fontId="33" fillId="2" borderId="3" xfId="0" applyFont="1" applyFill="1" applyBorder="1" applyAlignment="1" applyProtection="1">
      <alignment horizontal="left" vertical="center"/>
      <protection hidden="1"/>
    </xf>
    <xf numFmtId="0" fontId="42" fillId="2" borderId="3" xfId="0" applyFont="1" applyFill="1" applyBorder="1" applyAlignment="1">
      <alignment horizontal="left" vertical="center"/>
    </xf>
    <xf numFmtId="0" fontId="42" fillId="2" borderId="11" xfId="0" applyFont="1" applyFill="1" applyBorder="1" applyAlignment="1">
      <alignment horizontal="left" vertical="center"/>
    </xf>
    <xf numFmtId="0" fontId="24" fillId="2" borderId="0" xfId="0" applyFont="1" applyFill="1" applyAlignment="1">
      <alignment horizontal="left" vertical="top" wrapText="1"/>
    </xf>
    <xf numFmtId="0" fontId="39" fillId="2" borderId="15" xfId="0" quotePrefix="1" applyFont="1" applyFill="1" applyBorder="1" applyAlignment="1">
      <alignment horizontal="center" vertical="center"/>
    </xf>
    <xf numFmtId="0" fontId="39" fillId="2" borderId="13" xfId="0" quotePrefix="1" applyFont="1" applyFill="1" applyBorder="1" applyAlignment="1">
      <alignment horizontal="center" vertical="center"/>
    </xf>
    <xf numFmtId="0" fontId="33" fillId="3" borderId="3" xfId="0" applyFont="1" applyFill="1" applyBorder="1" applyAlignment="1" applyProtection="1">
      <alignment horizontal="center" vertical="center"/>
      <protection locked="0"/>
    </xf>
    <xf numFmtId="0" fontId="33" fillId="3" borderId="14" xfId="0" applyFont="1" applyFill="1" applyBorder="1" applyAlignment="1" applyProtection="1">
      <alignment horizontal="center" vertical="center"/>
      <protection locked="0"/>
    </xf>
    <xf numFmtId="0" fontId="35" fillId="2" borderId="0" xfId="0" applyFont="1" applyFill="1" applyAlignment="1">
      <alignment horizontal="left" vertical="center"/>
    </xf>
    <xf numFmtId="44" fontId="41" fillId="2" borderId="11" xfId="0" applyNumberFormat="1" applyFont="1" applyFill="1" applyBorder="1" applyAlignment="1">
      <alignment horizontal="center" vertical="center"/>
    </xf>
    <xf numFmtId="44" fontId="41" fillId="2" borderId="14" xfId="0" applyNumberFormat="1" applyFont="1" applyFill="1" applyBorder="1" applyAlignment="1">
      <alignment horizontal="center" vertical="center"/>
    </xf>
    <xf numFmtId="0" fontId="26" fillId="0" borderId="0" xfId="0" applyFont="1"/>
    <xf numFmtId="0" fontId="30" fillId="2" borderId="0" xfId="0" applyFont="1" applyFill="1" applyAlignment="1">
      <alignment horizontal="left"/>
    </xf>
    <xf numFmtId="0" fontId="30" fillId="2" borderId="5" xfId="0" applyFont="1" applyFill="1" applyBorder="1" applyAlignment="1">
      <alignment horizontal="left"/>
    </xf>
    <xf numFmtId="0" fontId="27" fillId="3" borderId="3" xfId="0" applyFont="1" applyFill="1" applyBorder="1" applyAlignment="1">
      <alignment horizontal="left" vertical="center" wrapText="1"/>
    </xf>
    <xf numFmtId="0" fontId="27" fillId="3" borderId="11" xfId="0" applyFont="1" applyFill="1" applyBorder="1" applyAlignment="1">
      <alignment horizontal="left" vertical="center" wrapText="1"/>
    </xf>
    <xf numFmtId="0" fontId="29" fillId="3" borderId="11" xfId="0" applyFont="1" applyFill="1" applyBorder="1" applyAlignment="1">
      <alignment vertical="center"/>
    </xf>
    <xf numFmtId="0" fontId="29" fillId="3" borderId="14" xfId="0" applyFont="1" applyFill="1" applyBorder="1" applyAlignment="1">
      <alignment vertical="center"/>
    </xf>
    <xf numFmtId="0" fontId="26" fillId="0" borderId="0" xfId="0" applyFont="1" applyAlignment="1">
      <alignment horizontal="left"/>
    </xf>
    <xf numFmtId="0" fontId="32" fillId="2" borderId="0" xfId="0" applyFont="1" applyFill="1" applyAlignment="1">
      <alignment horizontal="left"/>
    </xf>
    <xf numFmtId="0" fontId="25" fillId="2" borderId="0" xfId="0" applyFont="1" applyFill="1" applyAlignment="1">
      <alignment horizontal="left" vertical="top" wrapText="1"/>
    </xf>
    <xf numFmtId="166" fontId="41" fillId="0" borderId="11" xfId="2" applyNumberFormat="1" applyFont="1" applyFill="1" applyBorder="1" applyAlignment="1">
      <alignment horizontal="center"/>
    </xf>
    <xf numFmtId="166" fontId="41" fillId="0" borderId="14" xfId="2" applyNumberFormat="1" applyFont="1" applyFill="1" applyBorder="1" applyAlignment="1">
      <alignment horizontal="center"/>
    </xf>
    <xf numFmtId="0" fontId="33" fillId="3" borderId="3" xfId="0" applyFont="1" applyFill="1" applyBorder="1" applyAlignment="1" applyProtection="1">
      <alignment horizontal="left" vertical="center"/>
      <protection locked="0"/>
    </xf>
    <xf numFmtId="0" fontId="33" fillId="3" borderId="11" xfId="0" applyFont="1" applyFill="1" applyBorder="1" applyAlignment="1" applyProtection="1">
      <alignment horizontal="left" vertical="center"/>
      <protection locked="0"/>
    </xf>
    <xf numFmtId="0" fontId="33" fillId="3" borderId="14" xfId="0" applyFont="1" applyFill="1" applyBorder="1" applyAlignment="1" applyProtection="1">
      <alignment horizontal="left" vertical="center"/>
      <protection locked="0"/>
    </xf>
    <xf numFmtId="0" fontId="33" fillId="0" borderId="11" xfId="0" applyFont="1" applyBorder="1" applyAlignment="1">
      <alignment horizontal="center"/>
    </xf>
    <xf numFmtId="0" fontId="33" fillId="0" borderId="2" xfId="0" applyFont="1" applyBorder="1" applyAlignment="1">
      <alignment horizontal="center"/>
    </xf>
    <xf numFmtId="166" fontId="33" fillId="2" borderId="11" xfId="2" applyNumberFormat="1" applyFont="1" applyFill="1" applyBorder="1" applyAlignment="1">
      <alignment horizontal="center" vertical="center"/>
    </xf>
    <xf numFmtId="166" fontId="33" fillId="2" borderId="14" xfId="2" applyNumberFormat="1" applyFont="1" applyFill="1" applyBorder="1" applyAlignment="1">
      <alignment horizontal="center" vertical="center"/>
    </xf>
    <xf numFmtId="0" fontId="33" fillId="3" borderId="3" xfId="1" applyFont="1" applyFill="1" applyBorder="1" applyAlignment="1" applyProtection="1">
      <alignment horizontal="center" vertical="center"/>
      <protection locked="0"/>
    </xf>
    <xf numFmtId="0" fontId="33" fillId="3" borderId="14" xfId="1" applyFont="1" applyFill="1" applyBorder="1" applyAlignment="1" applyProtection="1">
      <alignment horizontal="center" vertical="center"/>
      <protection locked="0"/>
    </xf>
    <xf numFmtId="0" fontId="33" fillId="2" borderId="2" xfId="0" applyFont="1" applyFill="1" applyBorder="1" applyAlignment="1">
      <alignment horizontal="right"/>
    </xf>
    <xf numFmtId="0" fontId="25" fillId="2" borderId="2" xfId="0" applyFont="1" applyFill="1" applyBorder="1" applyAlignment="1">
      <alignment horizontal="left" vertical="top" wrapText="1"/>
    </xf>
    <xf numFmtId="0" fontId="37" fillId="2" borderId="3" xfId="0" applyFont="1" applyFill="1" applyBorder="1" applyAlignment="1">
      <alignment horizontal="left" vertical="center" wrapText="1"/>
    </xf>
    <xf numFmtId="0" fontId="37" fillId="2" borderId="11" xfId="0" applyFont="1" applyFill="1" applyBorder="1" applyAlignment="1">
      <alignment horizontal="left" vertical="center" wrapText="1"/>
    </xf>
    <xf numFmtId="0" fontId="37" fillId="2" borderId="6" xfId="0" applyFont="1" applyFill="1" applyBorder="1" applyAlignment="1">
      <alignment horizontal="left" vertical="center" wrapText="1"/>
    </xf>
    <xf numFmtId="0" fontId="37" fillId="2" borderId="2" xfId="0" applyFont="1" applyFill="1" applyBorder="1" applyAlignment="1">
      <alignment horizontal="left" vertical="center" wrapText="1"/>
    </xf>
    <xf numFmtId="0" fontId="37" fillId="2" borderId="3" xfId="0" applyFont="1" applyFill="1" applyBorder="1" applyAlignment="1">
      <alignment horizontal="left" vertical="center"/>
    </xf>
    <xf numFmtId="0" fontId="37" fillId="2" borderId="11" xfId="0" applyFont="1" applyFill="1" applyBorder="1" applyAlignment="1">
      <alignment horizontal="left" vertical="center"/>
    </xf>
    <xf numFmtId="0" fontId="37" fillId="2" borderId="8" xfId="0" applyFont="1" applyFill="1" applyBorder="1" applyAlignment="1">
      <alignment horizontal="left" vertical="top" wrapText="1"/>
    </xf>
    <xf numFmtId="0" fontId="46" fillId="2" borderId="0" xfId="0" applyFont="1" applyFill="1" applyAlignment="1">
      <alignment horizontal="left"/>
    </xf>
    <xf numFmtId="166" fontId="33" fillId="2" borderId="8" xfId="2" applyNumberFormat="1" applyFont="1" applyFill="1" applyBorder="1" applyAlignment="1">
      <alignment horizontal="center"/>
    </xf>
    <xf numFmtId="0" fontId="42" fillId="0" borderId="3" xfId="0" applyFont="1" applyBorder="1" applyAlignment="1">
      <alignment horizontal="left" vertical="center" wrapText="1"/>
    </xf>
    <xf numFmtId="0" fontId="42" fillId="0" borderId="11" xfId="0" applyFont="1" applyBorder="1" applyAlignment="1">
      <alignment horizontal="left" vertical="center" wrapText="1"/>
    </xf>
    <xf numFmtId="0" fontId="42" fillId="0" borderId="14" xfId="0" applyFont="1" applyBorder="1" applyAlignment="1">
      <alignment horizontal="left" vertical="center" wrapText="1"/>
    </xf>
    <xf numFmtId="0" fontId="40" fillId="2" borderId="11" xfId="0" applyFont="1" applyFill="1" applyBorder="1" applyAlignment="1">
      <alignment horizontal="left" vertical="center"/>
    </xf>
  </cellXfs>
  <cellStyles count="3">
    <cellStyle name="Hyperlink" xfId="1" builtinId="8"/>
    <cellStyle name="Standaard" xfId="0" builtinId="0"/>
    <cellStyle name="Valuta" xfId="2"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22223</xdr:rowOff>
    </xdr:from>
    <xdr:to>
      <xdr:col>3</xdr:col>
      <xdr:colOff>251036</xdr:colOff>
      <xdr:row>3</xdr:row>
      <xdr:rowOff>168796</xdr:rowOff>
    </xdr:to>
    <xdr:pic>
      <xdr:nvPicPr>
        <xdr:cNvPr id="1057" name="Afbeelding 4">
          <a:extLst>
            <a:ext uri="{FF2B5EF4-FFF2-40B4-BE49-F238E27FC236}">
              <a16:creationId xmlns:a16="http://schemas.microsoft.com/office/drawing/2014/main" id="{00000000-0008-0000-0000-000021040000}"/>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8868" t="16108" r="4047" b="19661"/>
        <a:stretch>
          <a:fillRect/>
        </a:stretch>
      </xdr:blipFill>
      <xdr:spPr bwMode="auto">
        <a:xfrm>
          <a:off x="0" y="350306"/>
          <a:ext cx="2719916" cy="1000860"/>
        </a:xfrm>
        <a:prstGeom prst="rect">
          <a:avLst/>
        </a:prstGeom>
        <a:noFill/>
        <a:ln w="9525">
          <a:noFill/>
          <a:miter lim="800000"/>
          <a:headEnd/>
          <a:tailEnd/>
        </a:ln>
      </xdr:spPr>
    </xdr:pic>
    <xdr:clientData/>
  </xdr:twoCellAnchor>
  <xdr:twoCellAnchor editAs="oneCell">
    <xdr:from>
      <xdr:col>0</xdr:col>
      <xdr:colOff>31751</xdr:colOff>
      <xdr:row>25</xdr:row>
      <xdr:rowOff>10584</xdr:rowOff>
    </xdr:from>
    <xdr:to>
      <xdr:col>4</xdr:col>
      <xdr:colOff>847</xdr:colOff>
      <xdr:row>30</xdr:row>
      <xdr:rowOff>22326</xdr:rowOff>
    </xdr:to>
    <xdr:pic>
      <xdr:nvPicPr>
        <xdr:cNvPr id="2" name="Afbeelding 4">
          <a:extLst>
            <a:ext uri="{FF2B5EF4-FFF2-40B4-BE49-F238E27FC236}">
              <a16:creationId xmlns:a16="http://schemas.microsoft.com/office/drawing/2014/main" id="{FEB4329F-C012-41F9-BC4E-3BC23BD5767D}"/>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8868" t="16108" r="4047" b="19661"/>
        <a:stretch>
          <a:fillRect/>
        </a:stretch>
      </xdr:blipFill>
      <xdr:spPr bwMode="auto">
        <a:xfrm>
          <a:off x="31751" y="12202584"/>
          <a:ext cx="2716106" cy="10065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3"/>
  <sheetViews>
    <sheetView showGridLines="0" tabSelected="1" zoomScale="90" zoomScaleNormal="90" zoomScaleSheetLayoutView="85" workbookViewId="0">
      <selection activeCell="B22" sqref="B22:J22"/>
    </sheetView>
  </sheetViews>
  <sheetFormatPr defaultColWidth="9.109375" defaultRowHeight="15" x14ac:dyDescent="0.25"/>
  <cols>
    <col min="1" max="1" width="2.6640625" style="10" customWidth="1"/>
    <col min="2" max="2" width="19.5546875" style="1" customWidth="1"/>
    <col min="3" max="3" width="13.88671875" style="1" customWidth="1"/>
    <col min="4" max="4" width="4.109375" style="1" bestFit="1" customWidth="1"/>
    <col min="5" max="5" width="14.33203125" style="1" customWidth="1"/>
    <col min="6" max="6" width="9.6640625" style="1" customWidth="1"/>
    <col min="7" max="8" width="13.88671875" style="1" customWidth="1"/>
    <col min="9" max="10" width="8.6640625" style="1" customWidth="1"/>
    <col min="11" max="11" width="2.6640625" style="1" customWidth="1"/>
    <col min="12" max="12" width="9.109375" style="1"/>
    <col min="13" max="13" width="76.33203125" style="1" customWidth="1"/>
    <col min="14" max="14" width="11.44140625" style="1" customWidth="1"/>
    <col min="15" max="16384" width="9.109375" style="1"/>
  </cols>
  <sheetData>
    <row r="1" spans="1:11" ht="25.95" customHeight="1" x14ac:dyDescent="0.25">
      <c r="A1" s="112" t="s">
        <v>96</v>
      </c>
      <c r="B1" s="113"/>
      <c r="C1" s="113"/>
      <c r="D1" s="113"/>
      <c r="E1" s="113"/>
      <c r="F1" s="113"/>
      <c r="G1" s="113"/>
      <c r="H1" s="113"/>
      <c r="I1" s="113"/>
      <c r="J1" s="113"/>
      <c r="K1" s="114"/>
    </row>
    <row r="2" spans="1:11" s="14" customFormat="1" ht="48" customHeight="1" x14ac:dyDescent="0.4">
      <c r="A2" s="31"/>
      <c r="E2" s="128" t="s">
        <v>0</v>
      </c>
      <c r="F2" s="128"/>
      <c r="G2" s="128"/>
      <c r="H2" s="128"/>
      <c r="I2" s="128"/>
      <c r="J2" s="128"/>
      <c r="K2" s="129"/>
    </row>
    <row r="3" spans="1:11" s="14" customFormat="1" ht="18" customHeight="1" x14ac:dyDescent="0.25">
      <c r="A3" s="31"/>
      <c r="B3" s="32"/>
      <c r="C3" s="32"/>
      <c r="D3" s="32"/>
      <c r="E3" s="46" t="s">
        <v>1</v>
      </c>
      <c r="F3" s="46"/>
      <c r="G3" s="47"/>
      <c r="H3" s="47"/>
      <c r="I3" s="47"/>
      <c r="J3" s="47"/>
      <c r="K3" s="48"/>
    </row>
    <row r="4" spans="1:11" s="14" customFormat="1" ht="47.4" customHeight="1" x14ac:dyDescent="0.25">
      <c r="A4" s="31"/>
      <c r="B4" s="32"/>
      <c r="C4" s="32"/>
      <c r="D4" s="32"/>
      <c r="E4" s="33"/>
      <c r="F4" s="33"/>
      <c r="G4" s="32"/>
      <c r="H4" s="32"/>
      <c r="I4" s="32"/>
      <c r="J4" s="32"/>
      <c r="K4" s="34"/>
    </row>
    <row r="5" spans="1:11" s="13" customFormat="1" ht="25.2" customHeight="1" x14ac:dyDescent="0.3">
      <c r="A5" s="15"/>
      <c r="B5" s="119" t="s">
        <v>2</v>
      </c>
      <c r="C5" s="119"/>
      <c r="D5" s="119"/>
      <c r="E5" s="127"/>
      <c r="F5" s="127"/>
      <c r="G5" s="127"/>
      <c r="H5" s="127"/>
      <c r="I5" s="127"/>
      <c r="J5" s="127"/>
      <c r="K5" s="34"/>
    </row>
    <row r="6" spans="1:11" s="13" customFormat="1" ht="18" customHeight="1" x14ac:dyDescent="0.25">
      <c r="A6" s="15"/>
      <c r="B6" s="41" t="s">
        <v>3</v>
      </c>
      <c r="C6" s="41"/>
      <c r="D6" s="41"/>
      <c r="E6" s="42"/>
      <c r="F6" s="42"/>
      <c r="G6" s="42"/>
      <c r="H6" s="42"/>
      <c r="I6" s="42"/>
      <c r="J6" s="42"/>
      <c r="K6" s="34"/>
    </row>
    <row r="7" spans="1:11" s="13" customFormat="1" ht="36.6" customHeight="1" x14ac:dyDescent="0.3">
      <c r="A7" s="15"/>
      <c r="B7" s="119" t="s">
        <v>4</v>
      </c>
      <c r="C7" s="119"/>
      <c r="D7" s="119"/>
      <c r="E7" s="127"/>
      <c r="F7" s="127"/>
      <c r="G7" s="127"/>
      <c r="H7" s="127"/>
      <c r="I7" s="127"/>
      <c r="J7" s="127"/>
      <c r="K7" s="34"/>
    </row>
    <row r="8" spans="1:11" s="13" customFormat="1" ht="35.4" customHeight="1" x14ac:dyDescent="0.3">
      <c r="A8" s="15"/>
      <c r="B8" s="119" t="s">
        <v>5</v>
      </c>
      <c r="C8" s="119"/>
      <c r="D8" s="119"/>
      <c r="E8" s="127"/>
      <c r="F8" s="127"/>
      <c r="G8" s="127"/>
      <c r="H8" s="127"/>
      <c r="I8" s="127"/>
      <c r="J8" s="127"/>
      <c r="K8" s="34"/>
    </row>
    <row r="9" spans="1:11" s="13" customFormat="1" ht="64.2" customHeight="1" x14ac:dyDescent="0.3">
      <c r="A9" s="15"/>
      <c r="B9" s="119" t="s">
        <v>6</v>
      </c>
      <c r="C9" s="119"/>
      <c r="D9" s="119"/>
      <c r="E9" s="127"/>
      <c r="F9" s="127"/>
      <c r="G9" s="127"/>
      <c r="H9" s="127"/>
      <c r="I9" s="127"/>
      <c r="J9" s="127"/>
      <c r="K9" s="34"/>
    </row>
    <row r="10" spans="1:11" s="13" customFormat="1" ht="37.200000000000003" customHeight="1" x14ac:dyDescent="0.3">
      <c r="A10" s="15"/>
      <c r="B10" s="119" t="s">
        <v>7</v>
      </c>
      <c r="C10" s="119"/>
      <c r="D10" s="119"/>
      <c r="E10" s="127"/>
      <c r="F10" s="127"/>
      <c r="G10" s="127"/>
      <c r="H10" s="127"/>
      <c r="I10" s="127"/>
      <c r="J10" s="127"/>
      <c r="K10" s="34"/>
    </row>
    <row r="11" spans="1:11" s="13" customFormat="1" ht="27" customHeight="1" x14ac:dyDescent="0.3">
      <c r="A11" s="15"/>
      <c r="B11" s="119" t="s">
        <v>8</v>
      </c>
      <c r="C11" s="119"/>
      <c r="D11" s="119"/>
      <c r="E11" s="127"/>
      <c r="F11" s="127"/>
      <c r="G11" s="127"/>
      <c r="H11" s="127"/>
      <c r="I11" s="127"/>
      <c r="J11" s="127"/>
      <c r="K11" s="34"/>
    </row>
    <row r="12" spans="1:11" s="13" customFormat="1" ht="38.4" customHeight="1" x14ac:dyDescent="0.3">
      <c r="A12" s="15"/>
      <c r="B12" s="119" t="s">
        <v>9</v>
      </c>
      <c r="C12" s="119"/>
      <c r="D12" s="119"/>
      <c r="E12" s="127"/>
      <c r="F12" s="127"/>
      <c r="G12" s="127"/>
      <c r="H12" s="127"/>
      <c r="I12" s="127"/>
      <c r="J12" s="127"/>
      <c r="K12" s="34"/>
    </row>
    <row r="13" spans="1:11" s="14" customFormat="1" ht="54" customHeight="1" x14ac:dyDescent="0.25">
      <c r="A13" s="35"/>
      <c r="B13" s="130" t="s">
        <v>10</v>
      </c>
      <c r="C13" s="131"/>
      <c r="D13" s="131"/>
      <c r="E13" s="132"/>
      <c r="F13" s="132"/>
      <c r="G13" s="132"/>
      <c r="H13" s="132"/>
      <c r="I13" s="132"/>
      <c r="J13" s="133"/>
      <c r="K13" s="34"/>
    </row>
    <row r="14" spans="1:11" s="6" customFormat="1" ht="9" customHeight="1" x14ac:dyDescent="0.3">
      <c r="A14" s="36"/>
      <c r="B14" s="43"/>
      <c r="C14" s="43"/>
      <c r="D14" s="43"/>
      <c r="E14" s="43"/>
      <c r="F14" s="43"/>
      <c r="G14" s="43"/>
      <c r="H14" s="43"/>
      <c r="I14" s="43"/>
      <c r="J14" s="44"/>
      <c r="K14" s="103"/>
    </row>
    <row r="15" spans="1:11" s="13" customFormat="1" ht="66.599999999999994" customHeight="1" x14ac:dyDescent="0.3">
      <c r="A15" s="15"/>
      <c r="B15" s="119" t="s">
        <v>95</v>
      </c>
      <c r="C15" s="119"/>
      <c r="D15" s="119"/>
      <c r="E15" s="127"/>
      <c r="F15" s="127"/>
      <c r="G15" s="127"/>
      <c r="H15" s="127"/>
      <c r="I15" s="127"/>
      <c r="J15" s="127"/>
      <c r="K15" s="34"/>
    </row>
    <row r="16" spans="1:11" s="13" customFormat="1" ht="40.200000000000003" customHeight="1" x14ac:dyDescent="0.3">
      <c r="A16" s="15"/>
      <c r="B16" s="119" t="s">
        <v>11</v>
      </c>
      <c r="C16" s="119"/>
      <c r="D16" s="119"/>
      <c r="E16" s="134"/>
      <c r="F16" s="134"/>
      <c r="G16" s="134"/>
      <c r="H16" s="134"/>
      <c r="I16" s="134"/>
      <c r="J16" s="134"/>
      <c r="K16" s="34"/>
    </row>
    <row r="17" spans="1:11" s="13" customFormat="1" ht="17.25" customHeight="1" x14ac:dyDescent="0.25">
      <c r="A17" s="15"/>
      <c r="B17" s="119" t="s">
        <v>12</v>
      </c>
      <c r="C17" s="119"/>
      <c r="D17" s="119"/>
      <c r="E17" s="119"/>
      <c r="F17" s="119"/>
      <c r="G17" s="119"/>
      <c r="H17" s="119"/>
      <c r="I17" s="119"/>
      <c r="J17" s="119"/>
      <c r="K17" s="34"/>
    </row>
    <row r="18" spans="1:11" s="13" customFormat="1" ht="52.2" customHeight="1" x14ac:dyDescent="0.3">
      <c r="A18" s="15"/>
      <c r="B18" s="136" t="s">
        <v>13</v>
      </c>
      <c r="C18" s="136"/>
      <c r="D18" s="136"/>
      <c r="E18" s="127"/>
      <c r="F18" s="127"/>
      <c r="G18" s="127"/>
      <c r="H18" s="127"/>
      <c r="I18" s="127"/>
      <c r="J18" s="127"/>
      <c r="K18" s="34"/>
    </row>
    <row r="19" spans="1:11" s="13" customFormat="1" x14ac:dyDescent="0.25">
      <c r="A19" s="15"/>
      <c r="B19" s="119" t="s">
        <v>14</v>
      </c>
      <c r="C19" s="119"/>
      <c r="D19" s="119"/>
      <c r="E19" s="119"/>
      <c r="F19" s="119"/>
      <c r="G19" s="119"/>
      <c r="H19" s="119"/>
      <c r="I19" s="119"/>
      <c r="J19" s="42"/>
      <c r="K19" s="16"/>
    </row>
    <row r="20" spans="1:11" s="13" customFormat="1" ht="37.200000000000003" customHeight="1" x14ac:dyDescent="0.3">
      <c r="A20" s="15"/>
      <c r="B20" s="136" t="s">
        <v>15</v>
      </c>
      <c r="C20" s="136"/>
      <c r="D20" s="136"/>
      <c r="E20" s="127"/>
      <c r="F20" s="127"/>
      <c r="G20" s="127"/>
      <c r="H20" s="127"/>
      <c r="I20" s="127"/>
      <c r="J20" s="127"/>
      <c r="K20" s="25"/>
    </row>
    <row r="21" spans="1:11" s="13" customFormat="1" x14ac:dyDescent="0.25">
      <c r="A21" s="15"/>
      <c r="B21" s="119" t="s">
        <v>16</v>
      </c>
      <c r="C21" s="119"/>
      <c r="D21" s="119"/>
      <c r="E21" s="119"/>
      <c r="F21" s="119"/>
      <c r="G21" s="119"/>
      <c r="H21" s="119"/>
      <c r="I21" s="119"/>
      <c r="J21" s="102"/>
      <c r="K21" s="17"/>
    </row>
    <row r="22" spans="1:11" s="13" customFormat="1" ht="154.94999999999999" customHeight="1" x14ac:dyDescent="0.3">
      <c r="A22" s="15"/>
      <c r="B22" s="136" t="s">
        <v>94</v>
      </c>
      <c r="C22" s="136"/>
      <c r="D22" s="136"/>
      <c r="E22" s="127"/>
      <c r="F22" s="127"/>
      <c r="G22" s="127"/>
      <c r="H22" s="127"/>
      <c r="I22" s="127"/>
      <c r="J22" s="127"/>
      <c r="K22" s="25"/>
    </row>
    <row r="23" spans="1:11" s="13" customFormat="1" ht="16.5" customHeight="1" x14ac:dyDescent="0.25">
      <c r="A23" s="15"/>
      <c r="B23" s="119" t="s">
        <v>17</v>
      </c>
      <c r="C23" s="119"/>
      <c r="D23" s="119"/>
      <c r="E23" s="119"/>
      <c r="F23" s="119"/>
      <c r="G23" s="119"/>
      <c r="H23" s="119"/>
      <c r="I23" s="119"/>
      <c r="J23" s="42"/>
      <c r="K23" s="16"/>
    </row>
    <row r="24" spans="1:11" s="13" customFormat="1" ht="40.950000000000003" customHeight="1" x14ac:dyDescent="0.3">
      <c r="A24" s="15"/>
      <c r="B24" s="136" t="s">
        <v>18</v>
      </c>
      <c r="C24" s="136"/>
      <c r="D24" s="136"/>
      <c r="E24" s="127"/>
      <c r="F24" s="127"/>
      <c r="G24" s="127"/>
      <c r="H24" s="127"/>
      <c r="I24" s="127"/>
      <c r="J24" s="127"/>
      <c r="K24" s="25"/>
    </row>
    <row r="25" spans="1:11" s="13" customFormat="1" ht="18" customHeight="1" x14ac:dyDescent="0.25">
      <c r="A25" s="18"/>
      <c r="B25" s="149" t="s">
        <v>98</v>
      </c>
      <c r="C25" s="149"/>
      <c r="D25" s="149"/>
      <c r="E25" s="149"/>
      <c r="F25" s="149"/>
      <c r="G25" s="149"/>
      <c r="H25" s="149"/>
      <c r="I25" s="149"/>
      <c r="J25" s="45"/>
      <c r="K25" s="19"/>
    </row>
    <row r="26" spans="1:11" ht="24.6" x14ac:dyDescent="0.55000000000000004">
      <c r="B26" s="28"/>
      <c r="C26" s="28"/>
      <c r="D26" s="28"/>
      <c r="E26" s="49" t="s">
        <v>91</v>
      </c>
      <c r="F26" s="50"/>
      <c r="G26" s="51"/>
    </row>
    <row r="27" spans="1:11" ht="14.25" customHeight="1" x14ac:dyDescent="0.45">
      <c r="B27" s="2"/>
      <c r="C27" s="2"/>
      <c r="D27" s="2"/>
      <c r="E27" s="52" t="s">
        <v>19</v>
      </c>
      <c r="F27" s="53"/>
      <c r="G27" s="54" t="s">
        <v>20</v>
      </c>
      <c r="H27" s="38"/>
      <c r="I27" s="3"/>
    </row>
    <row r="28" spans="1:11" ht="14.25" customHeight="1" x14ac:dyDescent="0.45">
      <c r="B28" s="2"/>
      <c r="C28" s="2"/>
      <c r="D28" s="2"/>
      <c r="E28" s="51"/>
      <c r="F28" s="55"/>
      <c r="G28" s="54" t="s">
        <v>21</v>
      </c>
      <c r="H28" s="37"/>
      <c r="I28" s="3"/>
    </row>
    <row r="29" spans="1:11" ht="14.25" customHeight="1" x14ac:dyDescent="0.45">
      <c r="E29" s="51"/>
      <c r="F29" s="55"/>
      <c r="G29" s="54" t="s">
        <v>22</v>
      </c>
      <c r="H29" s="37"/>
      <c r="I29" s="3"/>
      <c r="J29" s="3"/>
    </row>
    <row r="30" spans="1:11" ht="14.25" customHeight="1" x14ac:dyDescent="0.45">
      <c r="F30" s="27"/>
      <c r="G30" s="39" t="s">
        <v>23</v>
      </c>
      <c r="H30" s="37"/>
      <c r="I30" s="3"/>
      <c r="J30" s="2"/>
    </row>
    <row r="31" spans="1:11" ht="16.2" customHeight="1" x14ac:dyDescent="0.45">
      <c r="F31" s="30"/>
      <c r="G31" s="40" t="s">
        <v>97</v>
      </c>
      <c r="H31" s="27"/>
      <c r="I31" s="3"/>
      <c r="J31" s="3"/>
    </row>
    <row r="32" spans="1:11" ht="6" customHeight="1" x14ac:dyDescent="0.45">
      <c r="B32" s="2"/>
      <c r="C32" s="2"/>
      <c r="D32" s="2"/>
    </row>
    <row r="33" spans="1:13" s="29" customFormat="1" ht="21" x14ac:dyDescent="0.4">
      <c r="B33" s="135" t="s">
        <v>24</v>
      </c>
      <c r="C33" s="135"/>
      <c r="D33" s="135"/>
      <c r="E33" s="135"/>
      <c r="F33" s="135"/>
      <c r="G33" s="135"/>
      <c r="H33" s="135"/>
      <c r="I33" s="135"/>
      <c r="J33" s="135"/>
    </row>
    <row r="34" spans="1:13" ht="6" customHeight="1" x14ac:dyDescent="0.5">
      <c r="B34" s="56"/>
      <c r="C34" s="56"/>
      <c r="D34" s="56"/>
      <c r="E34" s="56"/>
      <c r="F34" s="56"/>
      <c r="G34" s="56"/>
      <c r="H34" s="56"/>
      <c r="I34" s="56"/>
      <c r="J34" s="51"/>
      <c r="K34" s="26"/>
    </row>
    <row r="35" spans="1:13" ht="15.6" x14ac:dyDescent="0.25">
      <c r="B35" s="57" t="s">
        <v>25</v>
      </c>
      <c r="C35" s="139"/>
      <c r="D35" s="140"/>
      <c r="E35" s="140"/>
      <c r="F35" s="140"/>
      <c r="G35" s="140"/>
      <c r="H35" s="140"/>
      <c r="I35" s="140"/>
      <c r="J35" s="141"/>
      <c r="L35" s="7"/>
    </row>
    <row r="36" spans="1:13" ht="15" customHeight="1" x14ac:dyDescent="0.3">
      <c r="B36" s="57" t="s">
        <v>26</v>
      </c>
      <c r="C36" s="139"/>
      <c r="D36" s="140"/>
      <c r="E36" s="141"/>
      <c r="F36" s="51"/>
      <c r="G36" s="58" t="s">
        <v>27</v>
      </c>
      <c r="H36" s="139"/>
      <c r="I36" s="140"/>
      <c r="J36" s="141"/>
      <c r="L36" s="7"/>
    </row>
    <row r="37" spans="1:13" ht="15.6" x14ac:dyDescent="0.3">
      <c r="B37" s="57" t="s">
        <v>28</v>
      </c>
      <c r="C37" s="139"/>
      <c r="D37" s="140"/>
      <c r="E37" s="141"/>
      <c r="F37" s="51"/>
      <c r="G37" s="58" t="s">
        <v>29</v>
      </c>
      <c r="H37" s="139"/>
      <c r="I37" s="140"/>
      <c r="J37" s="141"/>
      <c r="L37" s="7"/>
    </row>
    <row r="38" spans="1:13" ht="15.6" x14ac:dyDescent="0.3">
      <c r="B38" s="57" t="s">
        <v>30</v>
      </c>
      <c r="C38" s="139"/>
      <c r="D38" s="140"/>
      <c r="E38" s="141"/>
      <c r="F38" s="51"/>
      <c r="G38" s="59" t="s">
        <v>31</v>
      </c>
      <c r="H38" s="139"/>
      <c r="I38" s="140"/>
      <c r="J38" s="141"/>
      <c r="L38" s="7"/>
    </row>
    <row r="39" spans="1:13" ht="15.6" x14ac:dyDescent="0.3">
      <c r="B39" s="57" t="s">
        <v>32</v>
      </c>
      <c r="C39" s="139"/>
      <c r="D39" s="140"/>
      <c r="E39" s="141"/>
      <c r="F39" s="51"/>
      <c r="G39" s="60" t="s">
        <v>33</v>
      </c>
      <c r="H39" s="139"/>
      <c r="I39" s="140"/>
      <c r="J39" s="141"/>
      <c r="L39" s="7"/>
    </row>
    <row r="40" spans="1:13" ht="4.95" customHeight="1" x14ac:dyDescent="0.3">
      <c r="B40" s="61"/>
      <c r="C40" s="61"/>
      <c r="D40" s="61"/>
      <c r="E40" s="142"/>
      <c r="F40" s="143"/>
      <c r="G40" s="143"/>
      <c r="H40" s="61"/>
      <c r="I40" s="51"/>
      <c r="J40" s="51"/>
      <c r="L40" s="7"/>
    </row>
    <row r="41" spans="1:13" ht="15.6" x14ac:dyDescent="0.25">
      <c r="B41" s="57" t="s">
        <v>34</v>
      </c>
      <c r="C41" s="139"/>
      <c r="D41" s="140"/>
      <c r="E41" s="140"/>
      <c r="F41" s="140"/>
      <c r="G41" s="140"/>
      <c r="H41" s="140"/>
      <c r="I41" s="140"/>
      <c r="J41" s="141"/>
      <c r="M41" s="104"/>
    </row>
    <row r="42" spans="1:13" ht="15.6" x14ac:dyDescent="0.3">
      <c r="B42" s="57" t="s">
        <v>35</v>
      </c>
      <c r="C42" s="106">
        <v>46082</v>
      </c>
      <c r="D42" s="62" t="s">
        <v>36</v>
      </c>
      <c r="E42" s="105">
        <v>46092</v>
      </c>
      <c r="F42" s="51"/>
      <c r="G42" s="120" t="str">
        <f>IF(E42-C42=0,1,SUM(E42-C42))&amp; " nachten"</f>
        <v>10 nachten</v>
      </c>
      <c r="H42" s="63" t="s">
        <v>37</v>
      </c>
      <c r="I42" s="122" t="s">
        <v>38</v>
      </c>
      <c r="J42" s="123"/>
      <c r="K42" s="20"/>
      <c r="M42" s="7"/>
    </row>
    <row r="43" spans="1:13" ht="15" customHeight="1" x14ac:dyDescent="0.3">
      <c r="B43" s="57" t="s">
        <v>39</v>
      </c>
      <c r="C43" s="64">
        <f>C42-4</f>
        <v>46078</v>
      </c>
      <c r="D43" s="65" t="s">
        <v>36</v>
      </c>
      <c r="E43" s="66">
        <f>E42+4</f>
        <v>46096</v>
      </c>
      <c r="F43" s="51"/>
      <c r="G43" s="121"/>
      <c r="H43" s="60" t="s">
        <v>40</v>
      </c>
      <c r="I43" s="146" t="s">
        <v>41</v>
      </c>
      <c r="J43" s="147"/>
    </row>
    <row r="44" spans="1:13" s="4" customFormat="1" ht="15.6" x14ac:dyDescent="0.3">
      <c r="A44" s="11"/>
      <c r="B44" s="57" t="s">
        <v>42</v>
      </c>
      <c r="C44" s="64">
        <f>E43+1</f>
        <v>46097</v>
      </c>
      <c r="D44" s="67"/>
      <c r="E44" s="124" t="str">
        <f>IF(SUM(G53:H62)&gt;0,"Terugbezorgplaats: Julianalaan 117, 2851 XJ  Haastrecht","Terugbezorgplaats: Julianalaan 117, 2851 XJ  Haastrecht")</f>
        <v>Terugbezorgplaats: Julianalaan 117, 2851 XJ  Haastrecht</v>
      </c>
      <c r="F44" s="124"/>
      <c r="G44" s="124"/>
      <c r="H44" s="124"/>
      <c r="I44" s="124"/>
      <c r="J44" s="124"/>
      <c r="K44" s="8"/>
    </row>
    <row r="45" spans="1:13" s="6" customFormat="1" ht="6" customHeight="1" x14ac:dyDescent="0.3">
      <c r="A45" s="10"/>
      <c r="B45" s="68"/>
      <c r="C45" s="68"/>
      <c r="D45" s="68"/>
      <c r="E45" s="68"/>
      <c r="F45" s="68"/>
      <c r="G45" s="68"/>
      <c r="H45" s="68"/>
      <c r="I45" s="68"/>
      <c r="J45" s="69"/>
      <c r="K45" s="104"/>
      <c r="L45" s="104" t="s">
        <v>43</v>
      </c>
      <c r="M45" s="104"/>
    </row>
    <row r="46" spans="1:13" ht="15" customHeight="1" x14ac:dyDescent="0.3">
      <c r="B46" s="51" t="s">
        <v>44</v>
      </c>
      <c r="C46" s="51"/>
      <c r="D46" s="51"/>
      <c r="E46" s="51"/>
      <c r="F46" s="51" t="s">
        <v>45</v>
      </c>
      <c r="G46" s="70" t="s">
        <v>46</v>
      </c>
      <c r="H46" s="71" t="s">
        <v>47</v>
      </c>
      <c r="I46" s="148" t="s">
        <v>48</v>
      </c>
      <c r="J46" s="148"/>
      <c r="K46" s="21"/>
    </row>
    <row r="47" spans="1:13" ht="17.25" customHeight="1" x14ac:dyDescent="0.25">
      <c r="A47" s="10" t="s">
        <v>43</v>
      </c>
      <c r="B47" s="115" t="s">
        <v>49</v>
      </c>
      <c r="C47" s="115"/>
      <c r="D47" s="115"/>
      <c r="E47" s="116"/>
      <c r="F47" s="72">
        <v>0.3</v>
      </c>
      <c r="G47" s="107">
        <v>0</v>
      </c>
      <c r="H47" s="107">
        <v>0</v>
      </c>
      <c r="I47" s="144">
        <f t="shared" ref="I47:I62" si="0">SUM(F47*G47)</f>
        <v>0</v>
      </c>
      <c r="J47" s="145"/>
      <c r="K47" s="22"/>
      <c r="L47" s="1" t="s">
        <v>43</v>
      </c>
    </row>
    <row r="48" spans="1:13" ht="17.25" customHeight="1" x14ac:dyDescent="0.25">
      <c r="B48" s="115" t="s">
        <v>50</v>
      </c>
      <c r="C48" s="115"/>
      <c r="D48" s="115"/>
      <c r="E48" s="116"/>
      <c r="F48" s="72">
        <v>0.3</v>
      </c>
      <c r="G48" s="107">
        <v>0</v>
      </c>
      <c r="H48" s="107">
        <v>0</v>
      </c>
      <c r="I48" s="144">
        <f t="shared" si="0"/>
        <v>0</v>
      </c>
      <c r="J48" s="145"/>
      <c r="K48" s="22"/>
      <c r="M48" s="7"/>
    </row>
    <row r="49" spans="1:13" ht="17.25" customHeight="1" x14ac:dyDescent="0.25">
      <c r="B49" s="115" t="s">
        <v>51</v>
      </c>
      <c r="C49" s="115"/>
      <c r="D49" s="115"/>
      <c r="E49" s="116"/>
      <c r="F49" s="72">
        <v>0.3</v>
      </c>
      <c r="G49" s="107">
        <v>0</v>
      </c>
      <c r="H49" s="107">
        <v>0</v>
      </c>
      <c r="I49" s="144">
        <f t="shared" si="0"/>
        <v>0</v>
      </c>
      <c r="J49" s="145"/>
      <c r="K49" s="22"/>
      <c r="M49" s="7"/>
    </row>
    <row r="50" spans="1:13" ht="17.25" customHeight="1" x14ac:dyDescent="0.25">
      <c r="B50" s="115" t="s">
        <v>52</v>
      </c>
      <c r="C50" s="115"/>
      <c r="D50" s="115"/>
      <c r="E50" s="116"/>
      <c r="F50" s="72">
        <v>0.3</v>
      </c>
      <c r="G50" s="107">
        <v>0</v>
      </c>
      <c r="H50" s="107">
        <v>0</v>
      </c>
      <c r="I50" s="144">
        <f t="shared" si="0"/>
        <v>0</v>
      </c>
      <c r="J50" s="145"/>
      <c r="K50" s="22"/>
      <c r="M50" s="7"/>
    </row>
    <row r="51" spans="1:13" ht="17.25" customHeight="1" x14ac:dyDescent="0.25">
      <c r="B51" s="115" t="s">
        <v>53</v>
      </c>
      <c r="C51" s="115"/>
      <c r="D51" s="115"/>
      <c r="E51" s="116"/>
      <c r="F51" s="72">
        <v>0.3</v>
      </c>
      <c r="G51" s="107">
        <v>0</v>
      </c>
      <c r="H51" s="107">
        <v>0</v>
      </c>
      <c r="I51" s="144">
        <f t="shared" si="0"/>
        <v>0</v>
      </c>
      <c r="J51" s="145"/>
      <c r="K51" s="22"/>
      <c r="M51" s="7"/>
    </row>
    <row r="52" spans="1:13" ht="17.25" customHeight="1" x14ac:dyDescent="0.25">
      <c r="B52" s="115" t="s">
        <v>54</v>
      </c>
      <c r="C52" s="115"/>
      <c r="D52" s="115"/>
      <c r="E52" s="116"/>
      <c r="F52" s="72">
        <v>0.75</v>
      </c>
      <c r="G52" s="107">
        <v>0</v>
      </c>
      <c r="H52" s="107">
        <v>0</v>
      </c>
      <c r="I52" s="144">
        <f t="shared" si="0"/>
        <v>0</v>
      </c>
      <c r="J52" s="145"/>
      <c r="K52" s="22"/>
      <c r="M52" s="7"/>
    </row>
    <row r="53" spans="1:13" ht="17.25" customHeight="1" x14ac:dyDescent="0.25">
      <c r="B53" s="115" t="s">
        <v>55</v>
      </c>
      <c r="C53" s="115"/>
      <c r="D53" s="115"/>
      <c r="E53" s="116"/>
      <c r="F53" s="72">
        <v>1.25</v>
      </c>
      <c r="G53" s="107">
        <v>0</v>
      </c>
      <c r="H53" s="107">
        <v>0</v>
      </c>
      <c r="I53" s="144">
        <f t="shared" si="0"/>
        <v>0</v>
      </c>
      <c r="J53" s="145"/>
      <c r="K53" s="22"/>
      <c r="M53" s="7"/>
    </row>
    <row r="54" spans="1:13" ht="17.25" customHeight="1" x14ac:dyDescent="0.25">
      <c r="B54" s="115" t="s">
        <v>56</v>
      </c>
      <c r="C54" s="115"/>
      <c r="D54" s="115"/>
      <c r="E54" s="116"/>
      <c r="F54" s="72">
        <v>25</v>
      </c>
      <c r="G54" s="107">
        <v>0</v>
      </c>
      <c r="H54" s="107">
        <v>0</v>
      </c>
      <c r="I54" s="144">
        <f t="shared" si="0"/>
        <v>0</v>
      </c>
      <c r="J54" s="145"/>
      <c r="K54" s="22"/>
      <c r="M54" s="7"/>
    </row>
    <row r="55" spans="1:13" ht="17.25" customHeight="1" x14ac:dyDescent="0.25">
      <c r="B55" s="115" t="s">
        <v>57</v>
      </c>
      <c r="C55" s="115"/>
      <c r="D55" s="115"/>
      <c r="E55" s="116"/>
      <c r="F55" s="72">
        <v>50</v>
      </c>
      <c r="G55" s="107">
        <v>0</v>
      </c>
      <c r="H55" s="107">
        <v>0</v>
      </c>
      <c r="I55" s="144">
        <f t="shared" si="0"/>
        <v>0</v>
      </c>
      <c r="J55" s="145"/>
      <c r="K55" s="22"/>
      <c r="M55" s="7"/>
    </row>
    <row r="56" spans="1:13" ht="17.25" customHeight="1" x14ac:dyDescent="0.25">
      <c r="B56" s="115" t="s">
        <v>58</v>
      </c>
      <c r="C56" s="115"/>
      <c r="D56" s="115"/>
      <c r="E56" s="116"/>
      <c r="F56" s="72">
        <v>1.95</v>
      </c>
      <c r="G56" s="107">
        <v>0</v>
      </c>
      <c r="H56" s="107">
        <v>0</v>
      </c>
      <c r="I56" s="144">
        <f t="shared" si="0"/>
        <v>0</v>
      </c>
      <c r="J56" s="145"/>
      <c r="K56" s="22"/>
      <c r="M56" s="7"/>
    </row>
    <row r="57" spans="1:13" ht="17.25" customHeight="1" x14ac:dyDescent="0.25">
      <c r="B57" s="115" t="s">
        <v>59</v>
      </c>
      <c r="C57" s="115"/>
      <c r="D57" s="115"/>
      <c r="E57" s="116"/>
      <c r="F57" s="72">
        <v>0.4</v>
      </c>
      <c r="G57" s="107">
        <v>0</v>
      </c>
      <c r="H57" s="107">
        <v>0</v>
      </c>
      <c r="I57" s="144">
        <f t="shared" si="0"/>
        <v>0</v>
      </c>
      <c r="J57" s="145"/>
      <c r="K57" s="22"/>
      <c r="M57" s="7"/>
    </row>
    <row r="58" spans="1:13" ht="17.25" customHeight="1" x14ac:dyDescent="0.25">
      <c r="B58" s="115" t="s">
        <v>60</v>
      </c>
      <c r="C58" s="115"/>
      <c r="D58" s="115"/>
      <c r="E58" s="116"/>
      <c r="F58" s="72">
        <v>1.95</v>
      </c>
      <c r="G58" s="107">
        <v>0</v>
      </c>
      <c r="H58" s="107">
        <v>0</v>
      </c>
      <c r="I58" s="144">
        <f t="shared" si="0"/>
        <v>0</v>
      </c>
      <c r="J58" s="145"/>
      <c r="K58" s="22"/>
      <c r="M58" s="7"/>
    </row>
    <row r="59" spans="1:13" ht="17.25" customHeight="1" x14ac:dyDescent="0.25">
      <c r="B59" s="115" t="s">
        <v>61</v>
      </c>
      <c r="C59" s="115"/>
      <c r="D59" s="115"/>
      <c r="E59" s="116"/>
      <c r="F59" s="72">
        <v>1.75</v>
      </c>
      <c r="G59" s="107">
        <v>0</v>
      </c>
      <c r="H59" s="107">
        <v>0</v>
      </c>
      <c r="I59" s="144">
        <f t="shared" si="0"/>
        <v>0</v>
      </c>
      <c r="J59" s="145"/>
      <c r="K59" s="22"/>
      <c r="M59" s="7"/>
    </row>
    <row r="60" spans="1:13" ht="17.25" customHeight="1" x14ac:dyDescent="0.25">
      <c r="B60" s="115" t="s">
        <v>62</v>
      </c>
      <c r="C60" s="115"/>
      <c r="D60" s="115"/>
      <c r="E60" s="116"/>
      <c r="F60" s="72">
        <v>1.75</v>
      </c>
      <c r="G60" s="107">
        <v>0</v>
      </c>
      <c r="H60" s="107">
        <v>0</v>
      </c>
      <c r="I60" s="144">
        <f t="shared" si="0"/>
        <v>0</v>
      </c>
      <c r="J60" s="145"/>
      <c r="K60" s="22"/>
      <c r="M60" s="7"/>
    </row>
    <row r="61" spans="1:13" ht="17.25" customHeight="1" x14ac:dyDescent="0.25">
      <c r="B61" s="115" t="s">
        <v>63</v>
      </c>
      <c r="C61" s="115"/>
      <c r="D61" s="115"/>
      <c r="E61" s="116"/>
      <c r="F61" s="72">
        <v>1.75</v>
      </c>
      <c r="G61" s="107">
        <v>0</v>
      </c>
      <c r="H61" s="107">
        <v>0</v>
      </c>
      <c r="I61" s="144">
        <f t="shared" si="0"/>
        <v>0</v>
      </c>
      <c r="J61" s="145"/>
      <c r="K61" s="22"/>
      <c r="M61" s="7"/>
    </row>
    <row r="62" spans="1:13" ht="15.6" x14ac:dyDescent="0.25">
      <c r="A62" s="10" t="s">
        <v>43</v>
      </c>
      <c r="B62" s="115" t="s">
        <v>64</v>
      </c>
      <c r="C62" s="115"/>
      <c r="D62" s="115"/>
      <c r="E62" s="116"/>
      <c r="F62" s="72">
        <v>0.25</v>
      </c>
      <c r="G62" s="107">
        <v>0</v>
      </c>
      <c r="H62" s="107">
        <v>0</v>
      </c>
      <c r="I62" s="144">
        <f t="shared" si="0"/>
        <v>0</v>
      </c>
      <c r="J62" s="145"/>
      <c r="K62" s="22"/>
      <c r="L62" s="1" t="s">
        <v>43</v>
      </c>
      <c r="M62" s="104"/>
    </row>
    <row r="63" spans="1:13" ht="16.8" x14ac:dyDescent="0.4">
      <c r="B63" s="162" t="s">
        <v>65</v>
      </c>
      <c r="C63" s="162"/>
      <c r="D63" s="162"/>
      <c r="E63" s="162"/>
      <c r="F63" s="162"/>
      <c r="G63" s="162"/>
      <c r="H63" s="162"/>
      <c r="I63" s="162"/>
      <c r="J63" s="162"/>
      <c r="K63" s="9"/>
    </row>
    <row r="64" spans="1:13" ht="18.75" customHeight="1" x14ac:dyDescent="0.6">
      <c r="B64" s="73" t="s">
        <v>66</v>
      </c>
      <c r="C64" s="74">
        <f>SUM(E42-C42)</f>
        <v>10</v>
      </c>
      <c r="D64" s="74"/>
      <c r="E64" s="75" t="s">
        <v>67</v>
      </c>
      <c r="F64" s="75"/>
      <c r="G64" s="76">
        <f>SUM(I47:J63)</f>
        <v>0</v>
      </c>
      <c r="H64" s="76" t="s">
        <v>68</v>
      </c>
      <c r="I64" s="125">
        <f>C64*G64</f>
        <v>0</v>
      </c>
      <c r="J64" s="126"/>
      <c r="K64" s="23"/>
    </row>
    <row r="65" spans="1:11" ht="6" customHeight="1" x14ac:dyDescent="0.6">
      <c r="B65" s="51"/>
      <c r="C65" s="51"/>
      <c r="D65" s="51"/>
      <c r="E65" s="51"/>
      <c r="F65" s="51"/>
      <c r="G65" s="51"/>
      <c r="H65" s="51"/>
      <c r="I65" s="51"/>
      <c r="J65" s="51"/>
      <c r="K65" s="23"/>
    </row>
    <row r="66" spans="1:11" ht="15.75" customHeight="1" x14ac:dyDescent="0.25">
      <c r="A66" s="10" t="s">
        <v>43</v>
      </c>
      <c r="B66" s="117" t="s">
        <v>69</v>
      </c>
      <c r="C66" s="118"/>
      <c r="D66" s="118"/>
      <c r="E66" s="118"/>
      <c r="F66" s="101">
        <f>IF(I43="Nederland",14.45,45)</f>
        <v>14.45</v>
      </c>
      <c r="G66" s="77">
        <f>IF(I42="Ja",0,(CEILING(SUM(G47:H51)/50,1)))</f>
        <v>0</v>
      </c>
      <c r="H66" s="78" t="s">
        <v>70</v>
      </c>
      <c r="I66" s="144">
        <f t="shared" ref="I66:I73" si="1">SUM(F66*G66)</f>
        <v>0</v>
      </c>
      <c r="J66" s="145"/>
      <c r="K66" s="22"/>
    </row>
    <row r="67" spans="1:11" ht="15.75" customHeight="1" x14ac:dyDescent="0.25">
      <c r="B67" s="117" t="s">
        <v>71</v>
      </c>
      <c r="C67" s="118"/>
      <c r="D67" s="118"/>
      <c r="E67" s="118"/>
      <c r="F67" s="101">
        <f>IF(I43="Nederland",17.15,45)</f>
        <v>17.149999999999999</v>
      </c>
      <c r="G67" s="77">
        <f>IF(I42="Ja",0,IF(SUM(G52:H62)&gt;0,1,0))</f>
        <v>0</v>
      </c>
      <c r="H67" s="78" t="s">
        <v>70</v>
      </c>
      <c r="I67" s="144">
        <f t="shared" si="1"/>
        <v>0</v>
      </c>
      <c r="J67" s="145"/>
      <c r="K67" s="22"/>
    </row>
    <row r="68" spans="1:11" ht="15.75" customHeight="1" x14ac:dyDescent="0.25">
      <c r="A68" s="10" t="s">
        <v>43</v>
      </c>
      <c r="B68" s="154" t="s">
        <v>72</v>
      </c>
      <c r="C68" s="155"/>
      <c r="D68" s="155"/>
      <c r="E68" s="155"/>
      <c r="F68" s="101">
        <v>0.28000000000000003</v>
      </c>
      <c r="G68" s="77">
        <v>0</v>
      </c>
      <c r="H68" s="78" t="s">
        <v>70</v>
      </c>
      <c r="I68" s="144">
        <f t="shared" si="1"/>
        <v>0</v>
      </c>
      <c r="J68" s="145"/>
      <c r="K68" s="22"/>
    </row>
    <row r="69" spans="1:11" ht="15" customHeight="1" x14ac:dyDescent="0.25">
      <c r="B69" s="154" t="s">
        <v>73</v>
      </c>
      <c r="C69" s="155"/>
      <c r="D69" s="155"/>
      <c r="E69" s="155"/>
      <c r="F69" s="101">
        <v>1</v>
      </c>
      <c r="G69" s="77">
        <v>0</v>
      </c>
      <c r="H69" s="78" t="s">
        <v>70</v>
      </c>
      <c r="I69" s="144">
        <f t="shared" si="1"/>
        <v>0</v>
      </c>
      <c r="J69" s="145"/>
      <c r="K69" s="22"/>
    </row>
    <row r="70" spans="1:11" ht="15" customHeight="1" x14ac:dyDescent="0.25">
      <c r="B70" s="154" t="s">
        <v>74</v>
      </c>
      <c r="C70" s="155"/>
      <c r="D70" s="155"/>
      <c r="E70" s="155"/>
      <c r="F70" s="79">
        <v>2.5</v>
      </c>
      <c r="G70" s="77">
        <v>0</v>
      </c>
      <c r="H70" s="78" t="s">
        <v>70</v>
      </c>
      <c r="I70" s="144">
        <f t="shared" si="1"/>
        <v>0</v>
      </c>
      <c r="J70" s="145"/>
      <c r="K70" s="22"/>
    </row>
    <row r="71" spans="1:11" ht="15.6" x14ac:dyDescent="0.25">
      <c r="B71" s="154" t="s">
        <v>75</v>
      </c>
      <c r="C71" s="155"/>
      <c r="D71" s="155"/>
      <c r="E71" s="155"/>
      <c r="F71" s="79">
        <v>10</v>
      </c>
      <c r="G71" s="77">
        <v>0</v>
      </c>
      <c r="H71" s="78" t="s">
        <v>70</v>
      </c>
      <c r="I71" s="144">
        <f t="shared" si="1"/>
        <v>0</v>
      </c>
      <c r="J71" s="145"/>
      <c r="K71" s="22"/>
    </row>
    <row r="72" spans="1:11" ht="15" customHeight="1" x14ac:dyDescent="0.25">
      <c r="B72" s="154" t="s">
        <v>76</v>
      </c>
      <c r="C72" s="155"/>
      <c r="D72" s="155"/>
      <c r="E72" s="155"/>
      <c r="F72" s="80">
        <v>85</v>
      </c>
      <c r="G72" s="81">
        <v>0</v>
      </c>
      <c r="H72" s="78" t="s">
        <v>70</v>
      </c>
      <c r="I72" s="144">
        <f t="shared" si="1"/>
        <v>0</v>
      </c>
      <c r="J72" s="145"/>
      <c r="K72" s="22"/>
    </row>
    <row r="73" spans="1:11" ht="15" customHeight="1" x14ac:dyDescent="0.25">
      <c r="B73" s="154" t="s">
        <v>77</v>
      </c>
      <c r="C73" s="155"/>
      <c r="D73" s="155"/>
      <c r="E73" s="155"/>
      <c r="F73" s="80">
        <v>6</v>
      </c>
      <c r="G73" s="81">
        <v>0</v>
      </c>
      <c r="H73" s="78" t="s">
        <v>70</v>
      </c>
      <c r="I73" s="144">
        <f t="shared" si="1"/>
        <v>0</v>
      </c>
      <c r="J73" s="145"/>
      <c r="K73" s="22"/>
    </row>
    <row r="74" spans="1:11" ht="15.6" hidden="1" x14ac:dyDescent="0.25">
      <c r="B74" s="152" t="s">
        <v>78</v>
      </c>
      <c r="C74" s="153"/>
      <c r="D74" s="153"/>
      <c r="E74" s="153"/>
      <c r="F74" s="80">
        <v>499</v>
      </c>
      <c r="G74" s="82">
        <v>0</v>
      </c>
      <c r="H74" s="78" t="s">
        <v>70</v>
      </c>
      <c r="I74" s="144">
        <f t="shared" ref="I74:I77" si="2">SUM(F74*G74)</f>
        <v>0</v>
      </c>
      <c r="J74" s="145"/>
      <c r="K74" s="22"/>
    </row>
    <row r="75" spans="1:11" ht="15.6" hidden="1" x14ac:dyDescent="0.25">
      <c r="B75" s="150" t="s">
        <v>79</v>
      </c>
      <c r="C75" s="151"/>
      <c r="D75" s="151"/>
      <c r="E75" s="151"/>
      <c r="F75" s="80">
        <v>265</v>
      </c>
      <c r="G75" s="82">
        <v>0</v>
      </c>
      <c r="H75" s="78" t="s">
        <v>70</v>
      </c>
      <c r="I75" s="144">
        <f t="shared" si="2"/>
        <v>0</v>
      </c>
      <c r="J75" s="145"/>
      <c r="K75" s="22"/>
    </row>
    <row r="76" spans="1:11" ht="15.6" hidden="1" x14ac:dyDescent="0.25">
      <c r="B76" s="150" t="s">
        <v>80</v>
      </c>
      <c r="C76" s="151"/>
      <c r="D76" s="151"/>
      <c r="E76" s="151"/>
      <c r="F76" s="80">
        <v>265</v>
      </c>
      <c r="G76" s="82">
        <v>0</v>
      </c>
      <c r="H76" s="78" t="s">
        <v>70</v>
      </c>
      <c r="I76" s="144">
        <f t="shared" si="2"/>
        <v>0</v>
      </c>
      <c r="J76" s="145"/>
      <c r="K76" s="22"/>
    </row>
    <row r="77" spans="1:11" ht="15.6" hidden="1" x14ac:dyDescent="0.25">
      <c r="B77" s="150" t="s">
        <v>81</v>
      </c>
      <c r="C77" s="151"/>
      <c r="D77" s="151"/>
      <c r="E77" s="151"/>
      <c r="F77" s="80">
        <v>200</v>
      </c>
      <c r="G77" s="82">
        <v>0</v>
      </c>
      <c r="H77" s="78" t="s">
        <v>70</v>
      </c>
      <c r="I77" s="144">
        <f t="shared" si="2"/>
        <v>0</v>
      </c>
      <c r="J77" s="145"/>
      <c r="K77" s="22"/>
    </row>
    <row r="78" spans="1:11" ht="6" customHeight="1" x14ac:dyDescent="0.3">
      <c r="B78" s="156"/>
      <c r="C78" s="156"/>
      <c r="D78" s="156"/>
      <c r="E78" s="156"/>
      <c r="F78" s="156"/>
      <c r="G78" s="156"/>
      <c r="H78" s="156"/>
      <c r="I78" s="158"/>
      <c r="J78" s="158"/>
      <c r="K78" s="22"/>
    </row>
    <row r="79" spans="1:11" ht="21.75" customHeight="1" x14ac:dyDescent="0.65">
      <c r="B79" s="83"/>
      <c r="C79" s="84"/>
      <c r="D79" s="84"/>
      <c r="E79" s="85" t="s">
        <v>82</v>
      </c>
      <c r="F79" s="85"/>
      <c r="G79" s="86"/>
      <c r="H79" s="137">
        <f>SUM(G64*C64)+I66+I67+(I68+I69+I70+I71+I72+I74+I75++I76+I77+I73)</f>
        <v>0</v>
      </c>
      <c r="I79" s="137"/>
      <c r="J79" s="138"/>
      <c r="K79" s="24"/>
    </row>
    <row r="80" spans="1:11" ht="21.75" customHeight="1" x14ac:dyDescent="0.65">
      <c r="B80" s="87"/>
      <c r="C80" s="87"/>
      <c r="D80" s="87"/>
      <c r="E80" s="88" t="s">
        <v>83</v>
      </c>
      <c r="F80" s="88"/>
      <c r="G80" s="88"/>
      <c r="H80" s="137">
        <f>((0.2*H79)+130)+(G62*25)+(H62*25)+(G61*250)+(H61*250)+(G60*150)+(H60*150)+(G58*150)+(H58*150)+(G59*150)+(H59*150)+(G56*150)+(H56*150)+(G55*1000)+(H55*1000)+(G54*500)+(H54*500)+(G57*35)+(H57*35)</f>
        <v>130</v>
      </c>
      <c r="I80" s="137"/>
      <c r="J80" s="137"/>
      <c r="K80" s="12"/>
    </row>
    <row r="81" spans="1:11" ht="21.75" customHeight="1" x14ac:dyDescent="0.65">
      <c r="B81" s="108" t="s">
        <v>43</v>
      </c>
      <c r="C81" s="109"/>
      <c r="D81" s="109"/>
      <c r="E81" s="110" t="s">
        <v>84</v>
      </c>
      <c r="F81" s="110"/>
      <c r="G81" s="111"/>
      <c r="H81" s="137">
        <f>H79+H80</f>
        <v>130</v>
      </c>
      <c r="I81" s="137"/>
      <c r="J81" s="138"/>
      <c r="K81" s="24"/>
    </row>
    <row r="82" spans="1:11" ht="3" customHeight="1" x14ac:dyDescent="0.3">
      <c r="B82" s="51"/>
      <c r="C82" s="51"/>
      <c r="D82" s="51"/>
      <c r="E82" s="51"/>
      <c r="F82" s="51"/>
      <c r="G82" s="51"/>
      <c r="H82" s="51"/>
      <c r="I82" s="51"/>
      <c r="J82" s="51"/>
    </row>
    <row r="83" spans="1:11" s="5" customFormat="1" ht="15.6" x14ac:dyDescent="0.3">
      <c r="A83" s="10"/>
      <c r="B83" s="157" t="s">
        <v>93</v>
      </c>
      <c r="C83" s="157"/>
      <c r="D83" s="157"/>
      <c r="E83" s="157"/>
      <c r="F83" s="157"/>
      <c r="G83" s="157"/>
      <c r="H83" s="157"/>
      <c r="I83" s="157"/>
      <c r="J83" s="157"/>
      <c r="K83" s="1"/>
    </row>
    <row r="84" spans="1:11" s="5" customFormat="1" ht="3" customHeight="1" x14ac:dyDescent="0.3">
      <c r="A84" s="10"/>
      <c r="B84" s="89"/>
      <c r="C84" s="89"/>
      <c r="D84" s="89"/>
      <c r="E84" s="51"/>
      <c r="F84" s="51"/>
      <c r="G84" s="51"/>
      <c r="H84" s="51"/>
      <c r="I84" s="51"/>
      <c r="J84" s="51"/>
      <c r="K84" s="1"/>
    </row>
    <row r="85" spans="1:11" s="6" customFormat="1" ht="45" customHeight="1" x14ac:dyDescent="0.45">
      <c r="A85" s="104"/>
      <c r="B85" s="159" t="s">
        <v>85</v>
      </c>
      <c r="C85" s="160"/>
      <c r="D85" s="160"/>
      <c r="E85" s="160"/>
      <c r="F85" s="160"/>
      <c r="G85" s="160"/>
      <c r="H85" s="160"/>
      <c r="I85" s="160"/>
      <c r="J85" s="161"/>
      <c r="K85" s="3"/>
    </row>
    <row r="86" spans="1:11" s="5" customFormat="1" ht="6" customHeight="1" x14ac:dyDescent="0.3">
      <c r="A86" s="10"/>
      <c r="B86" s="89"/>
      <c r="C86" s="89"/>
      <c r="D86" s="89"/>
      <c r="E86" s="51"/>
      <c r="F86" s="51"/>
      <c r="G86" s="51"/>
      <c r="H86" s="51"/>
      <c r="I86" s="51"/>
      <c r="J86" s="51"/>
      <c r="K86" s="1"/>
    </row>
    <row r="87" spans="1:11" s="6" customFormat="1" ht="45" customHeight="1" x14ac:dyDescent="0.45">
      <c r="A87" s="104"/>
      <c r="B87" s="159" t="s">
        <v>86</v>
      </c>
      <c r="C87" s="160"/>
      <c r="D87" s="160"/>
      <c r="E87" s="160"/>
      <c r="F87" s="160"/>
      <c r="G87" s="160"/>
      <c r="H87" s="160"/>
      <c r="I87" s="160"/>
      <c r="J87" s="161"/>
      <c r="K87" s="3"/>
    </row>
    <row r="88" spans="1:11" s="5" customFormat="1" ht="6" customHeight="1" x14ac:dyDescent="0.3">
      <c r="A88" s="10"/>
      <c r="B88" s="89"/>
      <c r="C88" s="89"/>
      <c r="D88" s="89"/>
      <c r="E88" s="51"/>
      <c r="F88" s="51"/>
      <c r="G88" s="51"/>
      <c r="H88" s="51"/>
      <c r="I88" s="51"/>
      <c r="J88" s="51"/>
      <c r="K88" s="1"/>
    </row>
    <row r="89" spans="1:11" ht="15.6" x14ac:dyDescent="0.3">
      <c r="B89" s="90" t="s">
        <v>87</v>
      </c>
      <c r="C89" s="91"/>
      <c r="D89" s="91"/>
      <c r="E89" s="91"/>
      <c r="F89" s="91"/>
      <c r="G89" s="91" t="s">
        <v>88</v>
      </c>
      <c r="H89" s="91"/>
      <c r="I89" s="91"/>
      <c r="J89" s="92"/>
    </row>
    <row r="90" spans="1:11" ht="15" customHeight="1" x14ac:dyDescent="0.3">
      <c r="B90" s="93"/>
      <c r="C90" s="51"/>
      <c r="D90" s="51"/>
      <c r="E90" s="51"/>
      <c r="F90" s="51"/>
      <c r="G90" s="94" t="s">
        <v>89</v>
      </c>
      <c r="H90" s="94"/>
      <c r="I90" s="94"/>
      <c r="J90" s="95"/>
    </row>
    <row r="91" spans="1:11" ht="15.6" x14ac:dyDescent="0.3">
      <c r="B91" s="93"/>
      <c r="C91" s="51"/>
      <c r="D91" s="51"/>
      <c r="E91" s="51"/>
      <c r="F91" s="51"/>
      <c r="G91" s="96">
        <f ca="1">TODAY()</f>
        <v>46202</v>
      </c>
      <c r="H91" s="96"/>
      <c r="I91" s="96"/>
      <c r="J91" s="95"/>
    </row>
    <row r="92" spans="1:11" ht="15.6" x14ac:dyDescent="0.3">
      <c r="B92" s="97" t="s">
        <v>90</v>
      </c>
      <c r="C92" s="98"/>
      <c r="D92" s="98"/>
      <c r="E92" s="99"/>
      <c r="F92" s="99"/>
      <c r="G92" s="99"/>
      <c r="H92" s="99"/>
      <c r="I92" s="99"/>
      <c r="J92" s="100" t="s">
        <v>92</v>
      </c>
    </row>
    <row r="93" spans="1:11" ht="6" customHeight="1" x14ac:dyDescent="0.25"/>
  </sheetData>
  <sheetProtection algorithmName="SHA-512" hashValue="mUDsHoIWAKJ+HpR7vr0J8WXZFnoTH+zwZ+743aXaWLoOSkBpXFOFRhjpuUPiIYwU+l1hL2Cvhed3OYF0EE9Lcw==" saltValue="MIi4aD0xpZ/8CPyP2PVRbQ==" spinCount="100000" sheet="1" objects="1" scenarios="1"/>
  <protectedRanges>
    <protectedRange sqref="G47:H62" name="Aantallen"/>
    <protectedRange sqref="I42 G39 H43:J43 C35:J35 C36:E39 H36:J39 C42:E42 C41:J41" name="NAW gegevens"/>
    <protectedRange sqref="B90:F91" name="Handtekeningvak"/>
  </protectedRanges>
  <mergeCells count="104">
    <mergeCell ref="B78:H78"/>
    <mergeCell ref="B83:J83"/>
    <mergeCell ref="I78:J78"/>
    <mergeCell ref="B87:J87"/>
    <mergeCell ref="B85:J85"/>
    <mergeCell ref="B53:E53"/>
    <mergeCell ref="B61:E61"/>
    <mergeCell ref="B62:E62"/>
    <mergeCell ref="B58:E58"/>
    <mergeCell ref="I55:J55"/>
    <mergeCell ref="B63:J63"/>
    <mergeCell ref="B60:E60"/>
    <mergeCell ref="I53:J53"/>
    <mergeCell ref="I66:J66"/>
    <mergeCell ref="B72:E72"/>
    <mergeCell ref="I76:J76"/>
    <mergeCell ref="I73:J73"/>
    <mergeCell ref="I70:J70"/>
    <mergeCell ref="I74:J74"/>
    <mergeCell ref="I75:J75"/>
    <mergeCell ref="I77:J77"/>
    <mergeCell ref="B76:E76"/>
    <mergeCell ref="B77:E77"/>
    <mergeCell ref="I67:J67"/>
    <mergeCell ref="I68:J68"/>
    <mergeCell ref="I69:J69"/>
    <mergeCell ref="I71:J71"/>
    <mergeCell ref="B67:E67"/>
    <mergeCell ref="B75:E75"/>
    <mergeCell ref="B74:E74"/>
    <mergeCell ref="B71:E71"/>
    <mergeCell ref="B70:E70"/>
    <mergeCell ref="B73:E73"/>
    <mergeCell ref="B69:E69"/>
    <mergeCell ref="B68:E68"/>
    <mergeCell ref="B18:J18"/>
    <mergeCell ref="B23:I23"/>
    <mergeCell ref="B25:I25"/>
    <mergeCell ref="B24:J24"/>
    <mergeCell ref="I56:J56"/>
    <mergeCell ref="B56:E56"/>
    <mergeCell ref="B22:J22"/>
    <mergeCell ref="B47:E47"/>
    <mergeCell ref="I58:J58"/>
    <mergeCell ref="I54:J54"/>
    <mergeCell ref="I48:J48"/>
    <mergeCell ref="B48:E48"/>
    <mergeCell ref="B49:E49"/>
    <mergeCell ref="B50:E50"/>
    <mergeCell ref="I52:J52"/>
    <mergeCell ref="B51:E51"/>
    <mergeCell ref="B52:E52"/>
    <mergeCell ref="I51:J51"/>
    <mergeCell ref="I50:J50"/>
    <mergeCell ref="I47:J47"/>
    <mergeCell ref="I49:J49"/>
    <mergeCell ref="H81:J81"/>
    <mergeCell ref="H80:J80"/>
    <mergeCell ref="H79:J79"/>
    <mergeCell ref="C36:E36"/>
    <mergeCell ref="C35:J35"/>
    <mergeCell ref="H39:J39"/>
    <mergeCell ref="H38:J38"/>
    <mergeCell ref="H37:J37"/>
    <mergeCell ref="H36:J36"/>
    <mergeCell ref="C39:E39"/>
    <mergeCell ref="C38:E38"/>
    <mergeCell ref="C37:E37"/>
    <mergeCell ref="E40:G40"/>
    <mergeCell ref="B59:E59"/>
    <mergeCell ref="I59:J59"/>
    <mergeCell ref="I43:J43"/>
    <mergeCell ref="I46:J46"/>
    <mergeCell ref="C41:J41"/>
    <mergeCell ref="I57:J57"/>
    <mergeCell ref="I62:J62"/>
    <mergeCell ref="B54:E54"/>
    <mergeCell ref="I61:J61"/>
    <mergeCell ref="I60:J60"/>
    <mergeCell ref="I72:J72"/>
    <mergeCell ref="A1:K1"/>
    <mergeCell ref="B55:E55"/>
    <mergeCell ref="B57:E57"/>
    <mergeCell ref="B66:E66"/>
    <mergeCell ref="B17:J17"/>
    <mergeCell ref="G42:G43"/>
    <mergeCell ref="I42:J42"/>
    <mergeCell ref="E44:J44"/>
    <mergeCell ref="I64:J64"/>
    <mergeCell ref="B7:J7"/>
    <mergeCell ref="E2:K2"/>
    <mergeCell ref="B11:J11"/>
    <mergeCell ref="B13:J13"/>
    <mergeCell ref="B15:J15"/>
    <mergeCell ref="B16:J16"/>
    <mergeCell ref="B8:J8"/>
    <mergeCell ref="B12:J12"/>
    <mergeCell ref="B10:J10"/>
    <mergeCell ref="B5:J5"/>
    <mergeCell ref="B33:J33"/>
    <mergeCell ref="B19:I19"/>
    <mergeCell ref="B20:J20"/>
    <mergeCell ref="B21:I21"/>
    <mergeCell ref="B9:J9"/>
  </mergeCells>
  <phoneticPr fontId="0" type="noConversion"/>
  <dataValidations count="17">
    <dataValidation type="whole" operator="lessThanOrEqual" allowBlank="1" showErrorMessage="1" error="Maximum = 5 camera's van dit type" sqref="G56:H56 G60:H60" xr:uid="{00000000-0002-0000-0000-000000000000}">
      <formula1>5</formula1>
    </dataValidation>
    <dataValidation type="whole" operator="lessThanOrEqual" allowBlank="1" showErrorMessage="1" error="Maximum = 6 camera's van dit type" sqref="G61:H61" xr:uid="{00000000-0002-0000-0000-000001000000}">
      <formula1>6</formula1>
    </dataValidation>
    <dataValidation type="whole" operator="lessThanOrEqual" allowBlank="1" showErrorMessage="1" error="Maximum = 1 apparaat" sqref="G55:H55" xr:uid="{00000000-0002-0000-0000-000002000000}">
      <formula1>1</formula1>
    </dataValidation>
    <dataValidation type="whole" operator="lessThanOrEqual" allowBlank="1" showErrorMessage="1" error="Maximum = 2 apparaten" sqref="G54:H54" xr:uid="{00000000-0002-0000-0000-000004000000}">
      <formula1>2</formula1>
    </dataValidation>
    <dataValidation type="whole" operator="lessThanOrEqual" allowBlank="1" showErrorMessage="1" error="Maximum = 6 camera's van dit type" sqref="G62:H62" xr:uid="{00000000-0002-0000-0000-000005000000}">
      <formula1>11</formula1>
    </dataValidation>
    <dataValidation type="whole" operator="lessThanOrEqual" allowBlank="1" showErrorMessage="1" error="Maximum = 4 camera's van dit type" sqref="G58:H58" xr:uid="{00000000-0002-0000-0000-000006000000}">
      <formula1>8</formula1>
    </dataValidation>
    <dataValidation type="list" allowBlank="1" showInputMessage="1" showErrorMessage="1" sqref="I42" xr:uid="{00000000-0002-0000-0000-000007000000}">
      <formula1>"Ja, Nee"</formula1>
    </dataValidation>
    <dataValidation type="whole" operator="greaterThanOrEqual" allowBlank="1" showErrorMessage="1" error="Aantal invullen!" sqref="G52:H52" xr:uid="{00000000-0002-0000-0000-000009000000}">
      <formula1>0</formula1>
    </dataValidation>
    <dataValidation type="whole" operator="lessThanOrEqual" allowBlank="1" showErrorMessage="1" error="Maximum = 40 vallen van deze maat" sqref="G49:H49" xr:uid="{00000000-0002-0000-0000-00000A000000}">
      <formula1>46</formula1>
    </dataValidation>
    <dataValidation type="whole" operator="lessThanOrEqual" allowBlank="1" showErrorMessage="1" error="Maximum = 13 vallen van deze maat" sqref="G51:H51" xr:uid="{00000000-0002-0000-0000-00000B000000}">
      <formula1>21</formula1>
    </dataValidation>
    <dataValidation type="whole" operator="lessThanOrEqual" allowBlank="1" showErrorMessage="1" error="Maximum = 68 vallen van deze maat" sqref="G50:H50" xr:uid="{00000000-0002-0000-0000-00000C000000}">
      <formula1>70</formula1>
    </dataValidation>
    <dataValidation type="whole" operator="lessThanOrEqual" allowBlank="1" showErrorMessage="1" error="maximum = 7 detectors" sqref="G53:H53" xr:uid="{00000000-0002-0000-0000-00000D000000}">
      <formula1>7</formula1>
    </dataValidation>
    <dataValidation type="whole" operator="lessThanOrEqual" allowBlank="1" showErrorMessage="1" error="Maximum = 100 vallen van dit type" sqref="G48:H48" xr:uid="{00000000-0002-0000-0000-00000E000000}">
      <formula1>100</formula1>
    </dataValidation>
    <dataValidation type="whole" operator="lessThanOrEqual" allowBlank="1" showErrorMessage="1" error="Maximum = 1500 vallen van dit type" sqref="G47:H47" xr:uid="{00000000-0002-0000-0000-00000F000000}">
      <formula1>1500</formula1>
    </dataValidation>
    <dataValidation type="whole" operator="lessThanOrEqual" allowBlank="1" showErrorMessage="1" error="Maximum = 5 stuks" sqref="G57:H57" xr:uid="{81DF1D15-8AF3-436F-8A69-C44331DDBE02}">
      <formula1>5</formula1>
    </dataValidation>
    <dataValidation type="list" allowBlank="1" showInputMessage="1" showErrorMessage="1" sqref="I43" xr:uid="{00000000-0002-0000-0000-000008000000}">
      <formula1>"Nederland, België"</formula1>
    </dataValidation>
    <dataValidation type="whole" operator="lessThanOrEqual" allowBlank="1" showErrorMessage="1" error="Maximum = 5 camera's van dit type" sqref="G59:H59" xr:uid="{5FB48A87-A19E-454B-A6E3-158386B6975D}">
      <formula1>4</formula1>
    </dataValidation>
  </dataValidations>
  <printOptions horizontalCentered="1"/>
  <pageMargins left="0.6692913385826772" right="0.59055118110236227" top="0.47244094488188981" bottom="0.47244094488188981" header="0.43307086614173229" footer="0.31496062992125984"/>
  <pageSetup paperSize="9" scale="81" fitToHeight="2" orientation="portrait" horizontalDpi="300" verticalDpi="300" r:id="rId1"/>
  <headerFooter alignWithMargins="0">
    <oddFooter>Pagina &amp;P van &amp;N</oddFooter>
  </headerFooter>
  <rowBreaks count="1" manualBreakCount="1">
    <brk id="25"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voorwaarden_reservering</vt:lpstr>
      <vt:lpstr>voorwaarden_reservering!Afdrukbereik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Bart Noort</dc:creator>
  <cp:keywords/>
  <dc:description/>
  <cp:lastModifiedBy>Marco Snijder</cp:lastModifiedBy>
  <cp:revision/>
  <dcterms:created xsi:type="dcterms:W3CDTF">2001-06-27T18:43:46Z</dcterms:created>
  <dcterms:modified xsi:type="dcterms:W3CDTF">2026-06-29T12:22:03Z</dcterms:modified>
  <cp:category/>
  <cp:contentStatus/>
</cp:coreProperties>
</file>